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1,2'!$A$1:$Q$24</definedName>
    <definedName name="_xlnm.Print_Area" localSheetId="5">'CUADRO 1,3'!$A$1:$Q$26</definedName>
    <definedName name="_xlnm.Print_Area" localSheetId="6">'CUADRO 1,4'!$A$1:$Y$47</definedName>
    <definedName name="_xlnm.Print_Area" localSheetId="7">'CUADRO 1,5'!$A$3:$Y$52</definedName>
    <definedName name="_xlnm.Print_Area" localSheetId="9">'CUADRO 1,7'!$A$1:$Q$45</definedName>
    <definedName name="_xlnm.Print_Area" localSheetId="16">'CUADRO 1.10'!$A$1:$Z$69</definedName>
    <definedName name="_xlnm.Print_Area" localSheetId="17">'CUADRO 1.11'!$A$3:$Z$58</definedName>
    <definedName name="_xlnm.Print_Area" localSheetId="18">'CUADRO 1.12'!$A$1:$Z$24</definedName>
    <definedName name="_xlnm.Print_Area" localSheetId="19">'CUADRO 1.13'!$A$3:$Z$16</definedName>
    <definedName name="_xlnm.Print_Area" localSheetId="2">'CUADRO 1.1A'!$A$1:$O$44</definedName>
    <definedName name="_xlnm.Print_Area" localSheetId="3">'CUADRO 1.1B'!$A$1:$O$44</definedName>
    <definedName name="_xlnm.Print_Area" localSheetId="8">'CUADRO 1.6'!$A$1:$R$61</definedName>
    <definedName name="_xlnm.Print_Area" localSheetId="10">'CUADRO 1.8'!$A$1:$Y$95</definedName>
    <definedName name="_xlnm.Print_Area" localSheetId="11">'CUADRO 1.8 B'!$A$3:$Y$56</definedName>
    <definedName name="_xlnm.Print_Area" localSheetId="12">'CUADRO 1.8 C'!$A$1:$Z$76</definedName>
    <definedName name="_xlnm.Print_Area" localSheetId="13">'CUADRO 1.9'!$A$1:$Y$63</definedName>
    <definedName name="_xlnm.Print_Area" localSheetId="14">'CUADRO 1.9 B'!$A$1:$Y$48</definedName>
    <definedName name="_xlnm.Print_Area" localSheetId="15">'CUADRO 1.9 C'!$A$1:$Z$82</definedName>
    <definedName name="_xlnm.Print_Area" localSheetId="0">'INDICE'!$A$1:$D$32</definedName>
    <definedName name="PAX_NACIONAL" localSheetId="5">'CUADRO 1,3'!$A$6:$N$24</definedName>
    <definedName name="PAX_NACIONAL" localSheetId="6">'CUADRO 1,4'!$A$6:$T$45</definedName>
    <definedName name="PAX_NACIONAL" localSheetId="7">'CUADRO 1,5'!$A$6:$T$50</definedName>
    <definedName name="PAX_NACIONAL" localSheetId="9">'CUADRO 1,7'!$A$6:$N$43</definedName>
    <definedName name="PAX_NACIONAL" localSheetId="16">'CUADRO 1.10'!$A$6:$U$65</definedName>
    <definedName name="PAX_NACIONAL" localSheetId="17">'CUADRO 1.11'!$A$6:$U$56</definedName>
    <definedName name="PAX_NACIONAL" localSheetId="18">'CUADRO 1.12'!$A$7:$U$21</definedName>
    <definedName name="PAX_NACIONAL" localSheetId="19">'CUADRO 1.13'!$A$6:$U$14</definedName>
    <definedName name="PAX_NACIONAL" localSheetId="8">'CUADRO 1.6'!$A$6:$N$59</definedName>
    <definedName name="PAX_NACIONAL" localSheetId="10">'CUADRO 1.8'!$A$6:$T$91</definedName>
    <definedName name="PAX_NACIONAL" localSheetId="11">'CUADRO 1.8 B'!$A$6:$T$53</definedName>
    <definedName name="PAX_NACIONAL" localSheetId="12">'CUADRO 1.8 C'!$A$6:$T$73</definedName>
    <definedName name="PAX_NACIONAL" localSheetId="13">'CUADRO 1.9'!$A$6:$T$59</definedName>
    <definedName name="PAX_NACIONAL" localSheetId="14">'CUADRO 1.9 B'!$A$6:$T$43</definedName>
    <definedName name="PAX_NACIONAL" localSheetId="15">'CUADRO 1.9 C'!$A$6:$T$77</definedName>
    <definedName name="PAX_NACIONAL">'CUADRO 1,2'!$A$6:$N$21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<sst xmlns="http://schemas.openxmlformats.org/spreadsheetml/2006/main" count="1632" uniqueCount="498">
  <si>
    <t>Fuente: Empresas Aéreas Archivo Origen-Destino, Tráfico de Aerotaxis, Tráfico de Vuelos Charter.  *: Variación superior al 500%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</si>
  <si>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</si>
  <si>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</si>
  <si>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</si>
  <si>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</si>
  <si>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</si>
  <si>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</si>
  <si>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</si>
  <si>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</si>
  <si>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</si>
  <si>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</si>
  <si>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</si>
  <si>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</si>
  <si>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</si>
  <si>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</si>
  <si>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</si>
  <si>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</si>
  <si>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</si>
  <si>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</si>
  <si>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</si>
  <si>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</si>
  <si>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</si>
  <si>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</si>
  <si>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</si>
  <si>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</si>
  <si>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</si>
  <si>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</si>
  <si>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</si>
  <si>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</si>
  <si>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</si>
  <si>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</si>
  <si>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</si>
  <si>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</si>
  <si>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</si>
  <si>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</si>
  <si>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</si>
  <si>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</si>
  <si>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</si>
  <si>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</si>
  <si>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</si>
  <si>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</si>
  <si>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 xml:space="preserve">Información provisional. *: Variación superior a 500%   </t>
  </si>
  <si>
    <t>Aerolínea</t>
  </si>
  <si>
    <t>Operación Regular y no regular</t>
  </si>
  <si>
    <t>Cuadro 1.4 Pasajeros Internacionales por Empresa</t>
  </si>
  <si>
    <t>Cuadro 1.5 Carga Internacional por Empresa</t>
  </si>
  <si>
    <t>Empresas Aéreas Archivo Origen-Destino, Tráfico de Vuelos Charter, Tráfico de Aerotaxis.</t>
  </si>
  <si>
    <t xml:space="preserve">Información provisional . Fuente: 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</si>
  <si>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</si>
  <si>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</si>
  <si>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</si>
  <si>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</si>
  <si>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</si>
  <si>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</si>
  <si>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</si>
  <si>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</si>
  <si>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</si>
  <si>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</si>
  <si>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</si>
  <si>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</si>
  <si>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</si>
  <si>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</si>
  <si>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</si>
  <si>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</si>
  <si>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</si>
  <si>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</si>
  <si>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</si>
  <si>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</si>
  <si>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</si>
  <si>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</si>
  <si>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</si>
  <si>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</si>
  <si>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</si>
  <si>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</si>
  <si>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</si>
  <si>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</si>
  <si>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</si>
  <si>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</si>
  <si>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</si>
  <si>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</si>
  <si>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</si>
  <si>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</si>
  <si>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</si>
  <si>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</si>
  <si>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</si>
  <si>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</si>
  <si>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</si>
  <si>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</si>
  <si>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</si>
  <si>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</si>
  <si>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</si>
  <si>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</si>
  <si>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</si>
  <si>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</si>
  <si>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</si>
  <si>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</si>
  <si>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</si>
  <si>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</si>
  <si>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</si>
  <si>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</si>
  <si>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</si>
  <si>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</si>
  <si>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</si>
  <si>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</si>
  <si>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</si>
  <si>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</si>
  <si>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</si>
  <si>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</si>
  <si>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</si>
  <si>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</si>
  <si>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</si>
  <si>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</si>
  <si>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</si>
  <si>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</si>
  <si>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</si>
  <si>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</si>
  <si>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</si>
  <si>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</si>
  <si>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</si>
  <si>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</si>
  <si>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</si>
  <si>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</si>
  <si>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</si>
  <si>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</si>
  <si>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</si>
  <si>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</si>
  <si>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</si>
  <si>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</si>
  <si>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</si>
  <si>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</si>
  <si>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</si>
  <si>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</si>
  <si>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</si>
  <si>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</si>
  <si>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</si>
  <si>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</si>
  <si>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</si>
  <si>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</si>
  <si>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</si>
  <si>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</si>
  <si>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</si>
  <si>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</si>
  <si>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Mayo</t>
  </si>
  <si>
    <t>Origen-Destino:</t>
  </si>
  <si>
    <t>Empresa</t>
  </si>
  <si>
    <t>Boletín Origen-Destino Noviembre 2015</t>
  </si>
  <si>
    <t>El archivo de origen-destino contiene los datos relativos a tráfico de pago de los pasajeros, carga y correo transportados entre todos los pares de ciudades en los cuales se presentó operación comercial, por parte de las empresas aéreas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</si>
  <si>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Ene- Nov 2014</t>
  </si>
  <si>
    <t>Ene- Nov 2015</t>
  </si>
  <si>
    <t>Nov 2015 - Nov 2014</t>
  </si>
  <si>
    <t>Ene - Nov 2015 / Ene - Nov 2014</t>
  </si>
  <si>
    <t>Noviembre 2015</t>
  </si>
  <si>
    <t>Noviembre 2014</t>
  </si>
  <si>
    <t>Enero - Noviembre 2015</t>
  </si>
  <si>
    <t>Enero - Noviembre 2014</t>
  </si>
  <si>
    <t xml:space="preserve">*: Variación superior a 500%   </t>
  </si>
  <si>
    <t>Avianca</t>
  </si>
  <si>
    <t>Lan Colombia</t>
  </si>
  <si>
    <t>Fast Colombia</t>
  </si>
  <si>
    <t>Satena</t>
  </si>
  <si>
    <t>Easy Fly</t>
  </si>
  <si>
    <t>Aer. Antioquia</t>
  </si>
  <si>
    <t>Copa Airlines Colombia</t>
  </si>
  <si>
    <t>Searca</t>
  </si>
  <si>
    <t>Helicol</t>
  </si>
  <si>
    <t>Transporte Aereo de Col.</t>
  </si>
  <si>
    <t>Sarpa</t>
  </si>
  <si>
    <t>Aliansa</t>
  </si>
  <si>
    <t>Otras</t>
  </si>
  <si>
    <t>Aerosucre</t>
  </si>
  <si>
    <t>LAS</t>
  </si>
  <si>
    <t>Selva</t>
  </si>
  <si>
    <t>Aer Caribe</t>
  </si>
  <si>
    <t>Tampa</t>
  </si>
  <si>
    <t>Air Colombia</t>
  </si>
  <si>
    <t>Laser Aereo</t>
  </si>
  <si>
    <t>Arall</t>
  </si>
  <si>
    <t>Aerogal</t>
  </si>
  <si>
    <t>American</t>
  </si>
  <si>
    <t>Taca</t>
  </si>
  <si>
    <t>Jetblue</t>
  </si>
  <si>
    <t>Lan Airlines</t>
  </si>
  <si>
    <t>Taca International Airlines S.A</t>
  </si>
  <si>
    <t>Spirit Airlines</t>
  </si>
  <si>
    <t>United Airlines</t>
  </si>
  <si>
    <t>Lan Peru</t>
  </si>
  <si>
    <t>Iberia</t>
  </si>
  <si>
    <t>Aeromexico</t>
  </si>
  <si>
    <t>Copa</t>
  </si>
  <si>
    <t>Air France</t>
  </si>
  <si>
    <t>Interjet</t>
  </si>
  <si>
    <t>Lacsa</t>
  </si>
  <si>
    <t>Lufthansa</t>
  </si>
  <si>
    <t>Delta</t>
  </si>
  <si>
    <t>Avior Airlines</t>
  </si>
  <si>
    <t>Aerol. Argentinas</t>
  </si>
  <si>
    <t>Air Canada</t>
  </si>
  <si>
    <t>Tame</t>
  </si>
  <si>
    <t>Venezolana de Aviacion</t>
  </si>
  <si>
    <t>KLM</t>
  </si>
  <si>
    <t>Conviasa</t>
  </si>
  <si>
    <t>Air Panama</t>
  </si>
  <si>
    <t>TAP Portugal</t>
  </si>
  <si>
    <t>Insel Air</t>
  </si>
  <si>
    <t>Inselair Aruba</t>
  </si>
  <si>
    <t>Oceanair</t>
  </si>
  <si>
    <t>Aviateca</t>
  </si>
  <si>
    <t>Cubana</t>
  </si>
  <si>
    <t xml:space="preserve">*: Variación superior a 500%   . </t>
  </si>
  <si>
    <t>Ups</t>
  </si>
  <si>
    <t>Centurion</t>
  </si>
  <si>
    <t>Linea A. Carguera de Col</t>
  </si>
  <si>
    <t>Dynamic Airways</t>
  </si>
  <si>
    <t>Sky Lease I.</t>
  </si>
  <si>
    <t>Vensecar C.A.</t>
  </si>
  <si>
    <t>Absa</t>
  </si>
  <si>
    <t>Fedex</t>
  </si>
  <si>
    <t>Mas Air</t>
  </si>
  <si>
    <t>Cargolux</t>
  </si>
  <si>
    <t>Florida West</t>
  </si>
  <si>
    <t>Dhl Aero Expreso, S.A.</t>
  </si>
  <si>
    <t>Lufthansa Cargo</t>
  </si>
  <si>
    <t>BOG-MDE-BOG</t>
  </si>
  <si>
    <t>BOG-CLO-BOG</t>
  </si>
  <si>
    <t>BOG-CTG-BOG</t>
  </si>
  <si>
    <t>BOG-BAQ-BOG</t>
  </si>
  <si>
    <t>BOG-BGA-BOG</t>
  </si>
  <si>
    <t>BOG-SMR-BOG</t>
  </si>
  <si>
    <t>BOG-ADZ-BOG</t>
  </si>
  <si>
    <t>BOG-PEI-BOG</t>
  </si>
  <si>
    <t>BOG-CUC-BOG</t>
  </si>
  <si>
    <t>CTG-MDE-CTG</t>
  </si>
  <si>
    <t>CLO-MDE-CLO</t>
  </si>
  <si>
    <t>BOG-MTR-BOG</t>
  </si>
  <si>
    <t>ADZ-MDE-ADZ</t>
  </si>
  <si>
    <t>BAQ-MDE-BAQ</t>
  </si>
  <si>
    <t>BOG-EYP-BOG</t>
  </si>
  <si>
    <t>BOG-AXM-BOG</t>
  </si>
  <si>
    <t>CLO-CTG-CLO</t>
  </si>
  <si>
    <t>ADZ-CLO-ADZ</t>
  </si>
  <si>
    <t>BOG-VUP-BOG</t>
  </si>
  <si>
    <t>EOH-UIB-EOH</t>
  </si>
  <si>
    <t>MDE-SMR-MDE</t>
  </si>
  <si>
    <t>BOG-NVA-BOG</t>
  </si>
  <si>
    <t>APO-EOH-APO</t>
  </si>
  <si>
    <t>BOG-PSO-BOG</t>
  </si>
  <si>
    <t>CLO-BAQ-CLO</t>
  </si>
  <si>
    <t>BOG-LET-BOG</t>
  </si>
  <si>
    <t>BOG-MZL-BOG</t>
  </si>
  <si>
    <t>BOG-EJA-BOG</t>
  </si>
  <si>
    <t>CTG-PEI-CTG</t>
  </si>
  <si>
    <t>ADZ-CTG-ADZ</t>
  </si>
  <si>
    <t>EOH-MTR-EOH</t>
  </si>
  <si>
    <t>BOG-EOH-BOG</t>
  </si>
  <si>
    <t>BOG-RCH-BOG</t>
  </si>
  <si>
    <t>BOG-PPN-BOG</t>
  </si>
  <si>
    <t>BOG-UIB-BOG</t>
  </si>
  <si>
    <t>EOH-PEI-EOH</t>
  </si>
  <si>
    <t>CUC-BGA-CUC</t>
  </si>
  <si>
    <t>BOG-AUC-BOG</t>
  </si>
  <si>
    <t>CLO-SMR-CLO</t>
  </si>
  <si>
    <t>BOG-IBE-BOG</t>
  </si>
  <si>
    <t>ADZ-PEI-ADZ</t>
  </si>
  <si>
    <t>BOG-FLA-BOG</t>
  </si>
  <si>
    <t>CLO-TCO-CLO</t>
  </si>
  <si>
    <t>CTG-BGA-CTG</t>
  </si>
  <si>
    <t>ADZ-PVA-ADZ</t>
  </si>
  <si>
    <t>BOG-VVC-BOG</t>
  </si>
  <si>
    <t>CLO-PSO-CLO</t>
  </si>
  <si>
    <t>CAQ-EOH-CAQ</t>
  </si>
  <si>
    <t>ADZ-BGA-ADZ</t>
  </si>
  <si>
    <t>BOG-CZU-BOG</t>
  </si>
  <si>
    <t>OTRAS</t>
  </si>
  <si>
    <t>BOG-MIA-BOG</t>
  </si>
  <si>
    <t>BOG-FLL-BOG</t>
  </si>
  <si>
    <t>MDE-MIA-MDE</t>
  </si>
  <si>
    <t>CLO-MIA-CLO</t>
  </si>
  <si>
    <t>BOG-IAH-BOG</t>
  </si>
  <si>
    <t>BOG-JFK-BOG</t>
  </si>
  <si>
    <t>BOG-ORL-BOG</t>
  </si>
  <si>
    <t>MDE-FLL-MDE</t>
  </si>
  <si>
    <t>BAQ-MIA-BAQ</t>
  </si>
  <si>
    <t>CTG-FLL-CTG</t>
  </si>
  <si>
    <t>BOG-LAX-BOG</t>
  </si>
  <si>
    <t>CTG-MIA-CTG</t>
  </si>
  <si>
    <t>BOG-EWR-BOG</t>
  </si>
  <si>
    <t>CTG-JFK-CTG</t>
  </si>
  <si>
    <t>BOG-ATL-BOG</t>
  </si>
  <si>
    <t>MDE-JFK-MDE</t>
  </si>
  <si>
    <t>BOG-DFW-BOG</t>
  </si>
  <si>
    <t>BOG-IAD-BOG</t>
  </si>
  <si>
    <t>BOG-YYZ-BOG</t>
  </si>
  <si>
    <t>PEI-JFK-PEI</t>
  </si>
  <si>
    <t>AXM-FLL-AXM</t>
  </si>
  <si>
    <t>BOG-LIM-BOG</t>
  </si>
  <si>
    <t>BOG-UIO-BOG</t>
  </si>
  <si>
    <t>BOG-SCL-BOG</t>
  </si>
  <si>
    <t>BOG-BUE-BOG</t>
  </si>
  <si>
    <t>BOG-CCS-BOG</t>
  </si>
  <si>
    <t>BOG-GYE-BOG</t>
  </si>
  <si>
    <t>BOG-SAO-BOG</t>
  </si>
  <si>
    <t>BOG-GRU-BOG</t>
  </si>
  <si>
    <t>BOG-VLN-BOG</t>
  </si>
  <si>
    <t>BOG-RIO-BOG</t>
  </si>
  <si>
    <t>MDE-LIM-MDE</t>
  </si>
  <si>
    <t>BOG-LPB-BOG</t>
  </si>
  <si>
    <t>CLO-GYE-CLO</t>
  </si>
  <si>
    <t>CLO-LIM-CLO</t>
  </si>
  <si>
    <t>CLO-ESM-CLO</t>
  </si>
  <si>
    <t>BOG-MAD-BOG</t>
  </si>
  <si>
    <t>CLO-MAD-CLO</t>
  </si>
  <si>
    <t>BOG-BCN-BOG</t>
  </si>
  <si>
    <t>BOG-FRA-BOG</t>
  </si>
  <si>
    <t>BOG-CDG-BOG</t>
  </si>
  <si>
    <t>MDE-MAD-MDE</t>
  </si>
  <si>
    <t>BOG-AMS-BOG</t>
  </si>
  <si>
    <t>PEI-MAD-PEI</t>
  </si>
  <si>
    <t>CLO-BCN-CLO</t>
  </si>
  <si>
    <t>BOG-LIS-BOG</t>
  </si>
  <si>
    <t>CTG-MAD-CTG</t>
  </si>
  <si>
    <t>CLO-AMS-CLO</t>
  </si>
  <si>
    <t>BAQ-MAD-BAQ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</si>
  <si>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</si>
  <si>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</si>
  <si>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</si>
  <si>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</si>
  <si>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</si>
  <si>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</si>
  <si>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</si>
  <si>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</si>
  <si>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BOG-SDQ-BOG</t>
  </si>
  <si>
    <t>BOG-SAL-BOG</t>
  </si>
  <si>
    <t>PEI-PTY-PEI</t>
  </si>
  <si>
    <t>ADZ-PTY-ADZ</t>
  </si>
  <si>
    <t>BOG-PUJ-BOG</t>
  </si>
  <si>
    <t>MDE-MEX-MDE</t>
  </si>
  <si>
    <t>BGA-PTY-BGA</t>
  </si>
  <si>
    <t>CUC-PTY-CUC</t>
  </si>
  <si>
    <t>MDE-SAL-MDE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</si>
  <si>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</si>
  <si>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</si>
  <si>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</si>
  <si>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</si>
  <si>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</si>
  <si>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</si>
  <si>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</si>
  <si>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</si>
  <si>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</si>
  <si>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ECUADOR</t>
  </si>
  <si>
    <t>PERU</t>
  </si>
  <si>
    <t>BRASIL</t>
  </si>
  <si>
    <t>CHILE</t>
  </si>
  <si>
    <t>VENEZUELA</t>
  </si>
  <si>
    <t>ARGENTINA</t>
  </si>
  <si>
    <t>BOLIVIA</t>
  </si>
  <si>
    <t>URUGUAY</t>
  </si>
  <si>
    <t>PARAGUAY</t>
  </si>
  <si>
    <t>ESPAÑA</t>
  </si>
  <si>
    <t>INGLATERRA</t>
  </si>
  <si>
    <t>ALEMANIA</t>
  </si>
  <si>
    <t>FRANCIA</t>
  </si>
  <si>
    <t>ITALIA</t>
  </si>
  <si>
    <t>HOLANDA</t>
  </si>
  <si>
    <t>PORTUGAL</t>
  </si>
  <si>
    <t>AUSTRALIA</t>
  </si>
  <si>
    <t>SUIZA</t>
  </si>
  <si>
    <t>BELGICA</t>
  </si>
  <si>
    <t>DINAMARCA</t>
  </si>
  <si>
    <t>SUECIA</t>
  </si>
  <si>
    <t>NORUEGA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</si>
  <si>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</si>
  <si>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</si>
  <si>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</si>
  <si>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</si>
  <si>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</si>
  <si>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</si>
  <si>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</si>
  <si>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</si>
  <si>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</si>
  <si>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</si>
  <si>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La empresa carguera internacional Martinar no reportó información estadística para octubre y noviembre de 2015. Dicha empres moviliza en promedio 850 toneladas de carga internacional.</t>
  </si>
  <si>
    <t>Klm</t>
  </si>
  <si>
    <t>*: Variación superior a 500%   **: Antes Aires.</t>
  </si>
  <si>
    <t>BOG-CPQ-BOG</t>
  </si>
  <si>
    <t>BOG-LUX-BOG</t>
  </si>
  <si>
    <t>ESPANA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</si>
  <si>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</si>
  <si>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</si>
  <si>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</si>
  <si>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</si>
  <si>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</si>
  <si>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</si>
  <si>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</si>
  <si>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</si>
  <si>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</si>
  <si>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</si>
  <si>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</si>
  <si>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</si>
  <si>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</si>
  <si>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</si>
  <si>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</si>
  <si>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</si>
  <si>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</si>
  <si>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</si>
  <si>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</si>
  <si>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MEDELLIN</t>
  </si>
  <si>
    <t>MEDELLIN - OLAYA HERRERA</t>
  </si>
  <si>
    <t>CUCUTA</t>
  </si>
  <si>
    <t>CUCUTA - CAMILO DAZA</t>
  </si>
  <si>
    <t>MONTERIA</t>
  </si>
  <si>
    <t>MONTERIA - LOS GARZONES</t>
  </si>
  <si>
    <t>EL YOPAL</t>
  </si>
  <si>
    <t>QUIBDO</t>
  </si>
  <si>
    <t>QUIBDO - EL CARAÑO</t>
  </si>
  <si>
    <t>ARMENIA</t>
  </si>
  <si>
    <t>ARMENIA - EL EDEN</t>
  </si>
  <si>
    <t>VALLEDUPAR</t>
  </si>
  <si>
    <t>VALLEDUPAR-ALFONSO LOPEZ P.</t>
  </si>
  <si>
    <t>NEIVA</t>
  </si>
  <si>
    <t>NEIVA - BENITO SALAS</t>
  </si>
  <si>
    <t>PASTO</t>
  </si>
  <si>
    <t>PASTO - ANTONIO NARIQO</t>
  </si>
  <si>
    <t>LETICIA</t>
  </si>
  <si>
    <t>LETICIA-ALFREDO VASQUEZ COBO</t>
  </si>
  <si>
    <t>CAREPA</t>
  </si>
  <si>
    <t>ANTONIO ROLDAN BETANCOURT</t>
  </si>
  <si>
    <t>MANIZALES</t>
  </si>
  <si>
    <t>MANIZALES - LA NUBIA</t>
  </si>
  <si>
    <t>VILLAVICENCIO</t>
  </si>
  <si>
    <t>VANGUARDIA</t>
  </si>
  <si>
    <t>BARRANCABERMEJA</t>
  </si>
  <si>
    <t>BARRANCABERMEJA-YARIGUIES</t>
  </si>
  <si>
    <t>IBAGUE</t>
  </si>
  <si>
    <t>IBAGUE - PERALES</t>
  </si>
  <si>
    <t>RIOHACHA</t>
  </si>
  <si>
    <t>RIOHACHA-ALMIRANTE PADILLA</t>
  </si>
  <si>
    <t>ARAUCA - MUNICIPIO</t>
  </si>
  <si>
    <t>ARAUCA - SANTIAGO PEREZ QUIROZ</t>
  </si>
  <si>
    <t>POPAYAN</t>
  </si>
  <si>
    <t>POPAYAN - GMOLEON VALENCIA</t>
  </si>
  <si>
    <t>TUMACO</t>
  </si>
  <si>
    <t>TUMACO - LA FLORIDA</t>
  </si>
  <si>
    <t>FLORENCIA</t>
  </si>
  <si>
    <t>GUSTAVO ARTUNDUAGA PAREDES</t>
  </si>
  <si>
    <t>MAICAO</t>
  </si>
  <si>
    <t>JORGE ISAACS (ANTES LA MINA)</t>
  </si>
  <si>
    <t>PROVIDENCIA</t>
  </si>
  <si>
    <t>PROVIDENCIA- EL EMBRUJO</t>
  </si>
  <si>
    <t>PUERTO GAITAN</t>
  </si>
  <si>
    <t>MORELIA</t>
  </si>
  <si>
    <t>COROZAL</t>
  </si>
  <si>
    <t>COROZAL - LAS BRUJAS</t>
  </si>
  <si>
    <t>PUERTO ASIS</t>
  </si>
  <si>
    <t>PUERTO ASIS - 3 DE MAYO</t>
  </si>
  <si>
    <t>LA MACARENA</t>
  </si>
  <si>
    <t>LA MACARENA - META</t>
  </si>
  <si>
    <t>BAHIA SOLANO</t>
  </si>
  <si>
    <t>BAHIA SOLANO - JOSE C. MUTIS</t>
  </si>
  <si>
    <t>CAUCASIA</t>
  </si>
  <si>
    <t>CAUCASIA- JUAN H. WHITE</t>
  </si>
  <si>
    <t>PUERTO CARRENO</t>
  </si>
  <si>
    <t>CARREÑO-GERMAN OLANO</t>
  </si>
  <si>
    <t>GUAPI</t>
  </si>
  <si>
    <t>GUAPI - JUAN CASIANO</t>
  </si>
  <si>
    <t>PUERTO INIRIDA</t>
  </si>
  <si>
    <t>PUERTO INIRIDA - CESAR GAVIRIA TRUJ</t>
  </si>
  <si>
    <t>MITU</t>
  </si>
  <si>
    <t>SAN JOSE DEL GUAVIARE</t>
  </si>
  <si>
    <t>VILLA GARZON</t>
  </si>
  <si>
    <t>URIBIA</t>
  </si>
  <si>
    <t>PUERTO BOLIVAR - PORTETE</t>
  </si>
  <si>
    <t>ACANDI</t>
  </si>
  <si>
    <t>NUQUI</t>
  </si>
  <si>
    <t>NUQUI - REYES MURILLO</t>
  </si>
  <si>
    <t>SARAVENA-COLONIZADORES</t>
  </si>
  <si>
    <t>CUMARIBO</t>
  </si>
  <si>
    <t>EL BAGRE</t>
  </si>
  <si>
    <t>TOLU</t>
  </si>
  <si>
    <t>BUENAVENTURA</t>
  </si>
  <si>
    <t>BUENAVENTURA - GERARDO TOBAR LOPEZ</t>
  </si>
  <si>
    <t>PITALITO</t>
  </si>
  <si>
    <t>PITALITO -CONTADOR</t>
  </si>
  <si>
    <t>TIMBIQUI</t>
  </si>
  <si>
    <t>PUERTO LEGUIZAMO</t>
  </si>
  <si>
    <t>LOMA DE CHIRIGUANA</t>
  </si>
  <si>
    <t>CALENTURITAS</t>
  </si>
  <si>
    <t>GUAINIA (BARRANCO MINAS)</t>
  </si>
  <si>
    <t>BARRANCO MINAS</t>
  </si>
  <si>
    <t>CARURU</t>
  </si>
  <si>
    <t>MIRAFLORES - GUAVIARE</t>
  </si>
  <si>
    <t>MIRAFLORES</t>
  </si>
  <si>
    <t>TARAIRA</t>
  </si>
  <si>
    <t>SOLANO</t>
  </si>
  <si>
    <t>LA PEDRERA</t>
  </si>
  <si>
    <t>ARARACUARA</t>
  </si>
  <si>
    <t>SANTA RITA - VICHADA</t>
  </si>
  <si>
    <t>CENTRO ADM. "MARANDUA"</t>
  </si>
  <si>
    <t>Fuente: Empresas Aéreas, Archivos Origen-Destino, Tráfico Vuelos Chárter, Tráfico de Aerotaixs.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</si>
</sst>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18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18"/>
      <color rgb="FF002060"/>
      <name val="Arial"/>
      <family val="2"/>
    </font>
    <font>
      <b/>
      <sz val="12"/>
      <color rgb="FF0000FF"/>
      <name val="Century Gothic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n"/>
      <bottom style="thick"/>
    </border>
    <border>
      <left style="double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ck"/>
      <top style="thin"/>
      <bottom style="thin"/>
    </border>
    <border>
      <left style="double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thin"/>
      <top style="thin"/>
      <bottom style="thin"/>
    </border>
    <border>
      <left style="thick"/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medium"/>
      <bottom style="thick">
        <color theme="5" tint="-0.4999699890613556"/>
      </bottom>
    </border>
    <border>
      <left style="thin"/>
      <right style="thin"/>
      <top style="medium"/>
      <bottom style="thick">
        <color theme="5" tint="-0.4999699890613556"/>
      </bottom>
    </border>
    <border>
      <left style="thin"/>
      <right style="medium"/>
      <top style="medium"/>
      <bottom style="thick">
        <color theme="5" tint="-0.4999699890613556"/>
      </bottom>
    </border>
    <border>
      <left style="medium"/>
      <right style="thin"/>
      <top style="medium"/>
      <bottom style="thick">
        <color theme="5" tint="-0.4999699890613556"/>
      </bottom>
    </border>
    <border>
      <left style="thin"/>
      <right>
        <color indexed="63"/>
      </right>
      <top style="medium"/>
      <bottom style="thick">
        <color theme="5" tint="-0.4999699890613556"/>
      </bottom>
    </border>
    <border>
      <left>
        <color indexed="63"/>
      </left>
      <right style="thin"/>
      <top style="medium"/>
      <bottom style="thick">
        <color theme="5" tint="-0.4999699890613556"/>
      </bottom>
    </border>
    <border>
      <left style="thick"/>
      <right style="medium"/>
      <top style="medium"/>
      <bottom style="thick">
        <color theme="5" tint="-0.4999699890613556"/>
      </bottom>
    </border>
    <border>
      <left style="thin"/>
      <right style="thick"/>
      <top style="medium"/>
      <bottom style="thick">
        <color theme="4" tint="-0.4999699890613556"/>
      </bottom>
    </border>
    <border>
      <left style="thin"/>
      <right style="thin"/>
      <top style="medium"/>
      <bottom style="thick">
        <color theme="4" tint="-0.4999699890613556"/>
      </bottom>
    </border>
    <border>
      <left style="thin"/>
      <right style="medium"/>
      <top style="medium"/>
      <bottom style="thick">
        <color theme="4" tint="-0.4999699890613556"/>
      </bottom>
    </border>
    <border>
      <left style="medium"/>
      <right style="thin"/>
      <top style="medium"/>
      <bottom style="thick">
        <color theme="4" tint="-0.4999699890613556"/>
      </bottom>
    </border>
    <border>
      <left>
        <color indexed="63"/>
      </left>
      <right style="thin"/>
      <top style="medium"/>
      <bottom style="thick">
        <color theme="4" tint="-0.4999699890613556"/>
      </bottom>
    </border>
    <border>
      <left style="thick"/>
      <right style="medium"/>
      <top style="medium"/>
      <bottom style="thick">
        <color theme="4" tint="-0.4999699890613556"/>
      </bottom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ck"/>
      <top style="medium"/>
      <bottom style="thick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thick">
        <color theme="5" tint="-0.4999699890613556"/>
      </top>
      <bottom style="thin">
        <color theme="0" tint="-0.24993999302387238"/>
      </bottom>
    </border>
    <border>
      <left>
        <color indexed="63"/>
      </left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thin"/>
      <top style="thick">
        <color theme="5" tint="-0.4999699890613556"/>
      </top>
      <bottom style="thin">
        <color theme="0" tint="-0.24993999302387238"/>
      </bottom>
    </border>
    <border>
      <left style="medium"/>
      <right style="thin"/>
      <top style="thick">
        <color theme="5" tint="-0.4999699890613556"/>
      </top>
      <bottom style="thin">
        <color theme="0" tint="-0.24993999302387238"/>
      </bottom>
    </border>
    <border>
      <left style="thin"/>
      <right style="medium"/>
      <top style="thick">
        <color theme="5" tint="-0.4999699890613556"/>
      </top>
      <bottom style="thin">
        <color theme="0" tint="-0.24993999302387238"/>
      </bottom>
    </border>
    <border>
      <left style="thin"/>
      <right style="thick"/>
      <top style="thick">
        <color theme="5" tint="-0.4999699890613556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ck"/>
      <top style="thin">
        <color theme="0" tint="-0.24993999302387238"/>
      </top>
      <bottom style="thin">
        <color theme="0" tint="-0.24993999302387238"/>
      </bottom>
    </border>
    <border>
      <left style="double"/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>
        <color theme="0" tint="-0.24993999302387238"/>
      </top>
      <bottom style="medium"/>
    </border>
    <border>
      <left>
        <color indexed="63"/>
      </left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medium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 style="thin"/>
      <right style="thick"/>
      <top style="thin">
        <color theme="0" tint="-0.24993999302387238"/>
      </top>
      <bottom style="medium"/>
    </border>
    <border>
      <left style="thick"/>
      <right style="medium"/>
      <top style="double"/>
      <bottom style="thin">
        <color theme="0" tint="-0.24993999302387238"/>
      </bottom>
    </border>
    <border>
      <left>
        <color indexed="63"/>
      </left>
      <right>
        <color indexed="63"/>
      </right>
      <top style="double"/>
      <bottom style="thin">
        <color theme="0" tint="-0.24993999302387238"/>
      </bottom>
    </border>
    <border>
      <left style="medium"/>
      <right style="thin"/>
      <top style="double"/>
      <bottom style="thin">
        <color theme="0" tint="-0.24993999302387238"/>
      </bottom>
    </border>
    <border>
      <left style="thin"/>
      <right>
        <color indexed="63"/>
      </right>
      <top style="double"/>
      <bottom style="thin">
        <color theme="0" tint="-0.24993999302387238"/>
      </bottom>
    </border>
    <border>
      <left style="double"/>
      <right style="thin"/>
      <top style="double"/>
      <bottom style="thin">
        <color theme="0" tint="-0.24993999302387238"/>
      </bottom>
    </border>
    <border>
      <left style="double"/>
      <right style="medium"/>
      <top style="double"/>
      <bottom style="thin">
        <color theme="0" tint="-0.24993999302387238"/>
      </bottom>
    </border>
    <border>
      <left>
        <color indexed="63"/>
      </left>
      <right style="thick"/>
      <top style="double"/>
      <bottom style="thin">
        <color theme="0" tint="-0.24993999302387238"/>
      </bottom>
    </border>
    <border>
      <left>
        <color indexed="63"/>
      </left>
      <right style="thin"/>
      <top style="double"/>
      <bottom style="thin">
        <color theme="0" tint="-0.24993999302387238"/>
      </bottom>
    </border>
    <border>
      <left style="medium"/>
      <right style="thick"/>
      <top style="double"/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/>
      <top style="thin">
        <color theme="0" tint="-0.24993999302387238"/>
      </top>
      <bottom style="thin">
        <color theme="0" tint="-0.24993999302387238"/>
      </bottom>
    </border>
    <border>
      <left style="double"/>
      <right style="medium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medium"/>
      <right style="thick"/>
      <top style="thin">
        <color theme="0" tint="-0.24993999302387238"/>
      </top>
      <bottom style="thin">
        <color theme="0" tint="-0.24993999302387238"/>
      </bottom>
    </border>
    <border>
      <left style="thick"/>
      <right style="medium"/>
      <top style="thin">
        <color theme="0" tint="-0.24993999302387238"/>
      </top>
      <bottom style="thick"/>
    </border>
    <border>
      <left>
        <color indexed="63"/>
      </left>
      <right>
        <color indexed="63"/>
      </right>
      <top style="thin">
        <color theme="0" tint="-0.24993999302387238"/>
      </top>
      <bottom style="thick"/>
    </border>
    <border>
      <left style="medium"/>
      <right style="thin"/>
      <top style="thin">
        <color theme="0" tint="-0.24993999302387238"/>
      </top>
      <bottom style="thick"/>
    </border>
    <border>
      <left style="thin"/>
      <right>
        <color indexed="63"/>
      </right>
      <top style="thin">
        <color theme="0" tint="-0.24993999302387238"/>
      </top>
      <bottom style="thick"/>
    </border>
    <border>
      <left style="double"/>
      <right style="thin"/>
      <top style="thin">
        <color theme="0" tint="-0.24993999302387238"/>
      </top>
      <bottom style="thick"/>
    </border>
    <border>
      <left style="double"/>
      <right style="medium"/>
      <top style="thin">
        <color theme="0" tint="-0.24993999302387238"/>
      </top>
      <bottom style="thick"/>
    </border>
    <border>
      <left>
        <color indexed="63"/>
      </left>
      <right style="thick"/>
      <top style="thin">
        <color theme="0" tint="-0.24993999302387238"/>
      </top>
      <bottom style="thick"/>
    </border>
    <border>
      <left>
        <color indexed="63"/>
      </left>
      <right style="thin"/>
      <top style="thin">
        <color theme="0" tint="-0.24993999302387238"/>
      </top>
      <bottom style="thick"/>
    </border>
    <border>
      <left style="medium"/>
      <right style="thick"/>
      <top style="thin">
        <color theme="0" tint="-0.24993999302387238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34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3" fontId="3" fillId="0" borderId="21" xfId="64" applyNumberFormat="1" applyFont="1" applyBorder="1">
      <alignment/>
      <protection/>
    </xf>
    <xf numFmtId="3" fontId="3" fillId="0" borderId="37" xfId="64" applyNumberFormat="1" applyFont="1" applyBorder="1">
      <alignment/>
      <protection/>
    </xf>
    <xf numFmtId="10" fontId="3" fillId="0" borderId="38" xfId="64" applyNumberFormat="1" applyFont="1" applyBorder="1">
      <alignment/>
      <protection/>
    </xf>
    <xf numFmtId="2" fontId="3" fillId="0" borderId="39" xfId="64" applyNumberFormat="1" applyFont="1" applyBorder="1" applyAlignment="1">
      <alignment horizontal="right"/>
      <protection/>
    </xf>
    <xf numFmtId="0" fontId="3" fillId="0" borderId="40" xfId="64" applyNumberFormat="1" applyFont="1" applyBorder="1" quotePrefix="1">
      <alignment/>
      <protection/>
    </xf>
    <xf numFmtId="2" fontId="3" fillId="0" borderId="41" xfId="64" applyNumberFormat="1" applyFont="1" applyBorder="1">
      <alignment/>
      <protection/>
    </xf>
    <xf numFmtId="3" fontId="3" fillId="0" borderId="42" xfId="64" applyNumberFormat="1" applyFont="1" applyBorder="1">
      <alignment/>
      <protection/>
    </xf>
    <xf numFmtId="3" fontId="3" fillId="0" borderId="43" xfId="64" applyNumberFormat="1" applyFont="1" applyBorder="1">
      <alignment/>
      <protection/>
    </xf>
    <xf numFmtId="10" fontId="3" fillId="0" borderId="44" xfId="64" applyNumberFormat="1" applyFont="1" applyBorder="1">
      <alignment/>
      <protection/>
    </xf>
    <xf numFmtId="2" fontId="3" fillId="0" borderId="41" xfId="64" applyNumberFormat="1" applyFont="1" applyBorder="1" applyAlignment="1">
      <alignment horizontal="right"/>
      <protection/>
    </xf>
    <xf numFmtId="0" fontId="3" fillId="0" borderId="45" xfId="64" applyNumberFormat="1" applyFont="1" applyBorder="1" quotePrefix="1">
      <alignment/>
      <protection/>
    </xf>
    <xf numFmtId="2" fontId="24" fillId="36" borderId="46" xfId="64" applyNumberFormat="1" applyFont="1" applyFill="1" applyBorder="1">
      <alignment/>
      <protection/>
    </xf>
    <xf numFmtId="3" fontId="24" fillId="36" borderId="47" xfId="64" applyNumberFormat="1" applyFont="1" applyFill="1" applyBorder="1">
      <alignment/>
      <protection/>
    </xf>
    <xf numFmtId="3" fontId="24" fillId="36" borderId="48" xfId="64" applyNumberFormat="1" applyFont="1" applyFill="1" applyBorder="1">
      <alignment/>
      <protection/>
    </xf>
    <xf numFmtId="10" fontId="24" fillId="36" borderId="49" xfId="64" applyNumberFormat="1" applyFont="1" applyFill="1" applyBorder="1">
      <alignment/>
      <protection/>
    </xf>
    <xf numFmtId="3" fontId="24" fillId="36" borderId="50" xfId="64" applyNumberFormat="1" applyFont="1" applyFill="1" applyBorder="1">
      <alignment/>
      <protection/>
    </xf>
    <xf numFmtId="3" fontId="24" fillId="36" borderId="51" xfId="64" applyNumberFormat="1" applyFont="1" applyFill="1" applyBorder="1">
      <alignment/>
      <protection/>
    </xf>
    <xf numFmtId="0" fontId="24" fillId="36" borderId="48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52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53" xfId="64" applyNumberFormat="1" applyFont="1" applyFill="1" applyBorder="1" applyAlignment="1">
      <alignment horizontal="center" vertical="center" wrapText="1"/>
      <protection/>
    </xf>
    <xf numFmtId="49" fontId="5" fillId="35" borderId="54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46" xfId="64" applyNumberFormat="1" applyFont="1" applyFill="1" applyBorder="1">
      <alignment/>
      <protection/>
    </xf>
    <xf numFmtId="3" fontId="26" fillId="37" borderId="47" xfId="64" applyNumberFormat="1" applyFont="1" applyFill="1" applyBorder="1">
      <alignment/>
      <protection/>
    </xf>
    <xf numFmtId="3" fontId="26" fillId="37" borderId="48" xfId="64" applyNumberFormat="1" applyFont="1" applyFill="1" applyBorder="1">
      <alignment/>
      <protection/>
    </xf>
    <xf numFmtId="10" fontId="26" fillId="37" borderId="49" xfId="64" applyNumberFormat="1" applyFont="1" applyFill="1" applyBorder="1">
      <alignment/>
      <protection/>
    </xf>
    <xf numFmtId="0" fontId="26" fillId="37" borderId="48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10" fontId="6" fillId="0" borderId="55" xfId="58" applyNumberFormat="1" applyFont="1" applyFill="1" applyBorder="1" applyAlignment="1">
      <alignment horizontal="right"/>
      <protection/>
    </xf>
    <xf numFmtId="3" fontId="12" fillId="0" borderId="56" xfId="58" applyNumberFormat="1" applyFont="1" applyFill="1" applyBorder="1">
      <alignment/>
      <protection/>
    </xf>
    <xf numFmtId="3" fontId="6" fillId="0" borderId="57" xfId="58" applyNumberFormat="1" applyFont="1" applyFill="1" applyBorder="1">
      <alignment/>
      <protection/>
    </xf>
    <xf numFmtId="3" fontId="6" fillId="0" borderId="58" xfId="58" applyNumberFormat="1" applyFont="1" applyFill="1" applyBorder="1">
      <alignment/>
      <protection/>
    </xf>
    <xf numFmtId="3" fontId="6" fillId="0" borderId="59" xfId="58" applyNumberFormat="1" applyFont="1" applyFill="1" applyBorder="1">
      <alignment/>
      <protection/>
    </xf>
    <xf numFmtId="10" fontId="6" fillId="0" borderId="60" xfId="58" applyNumberFormat="1" applyFont="1" applyFill="1" applyBorder="1">
      <alignment/>
      <protection/>
    </xf>
    <xf numFmtId="3" fontId="6" fillId="0" borderId="61" xfId="58" applyNumberFormat="1" applyFont="1" applyFill="1" applyBorder="1">
      <alignment/>
      <protection/>
    </xf>
    <xf numFmtId="10" fontId="6" fillId="0" borderId="60" xfId="58" applyNumberFormat="1" applyFont="1" applyFill="1" applyBorder="1" applyAlignment="1">
      <alignment horizontal="right"/>
      <protection/>
    </xf>
    <xf numFmtId="0" fontId="6" fillId="0" borderId="62" xfId="58" applyFont="1" applyFill="1" applyBorder="1">
      <alignment/>
      <protection/>
    </xf>
    <xf numFmtId="10" fontId="6" fillId="0" borderId="63" xfId="58" applyNumberFormat="1" applyFont="1" applyFill="1" applyBorder="1" applyAlignment="1">
      <alignment horizontal="right"/>
      <protection/>
    </xf>
    <xf numFmtId="3" fontId="12" fillId="0" borderId="64" xfId="58" applyNumberFormat="1" applyFont="1" applyFill="1" applyBorder="1">
      <alignment/>
      <protection/>
    </xf>
    <xf numFmtId="3" fontId="6" fillId="0" borderId="65" xfId="58" applyNumberFormat="1" applyFont="1" applyFill="1" applyBorder="1">
      <alignment/>
      <protection/>
    </xf>
    <xf numFmtId="3" fontId="6" fillId="0" borderId="66" xfId="58" applyNumberFormat="1" applyFont="1" applyFill="1" applyBorder="1">
      <alignment/>
      <protection/>
    </xf>
    <xf numFmtId="3" fontId="6" fillId="0" borderId="67" xfId="58" applyNumberFormat="1" applyFont="1" applyFill="1" applyBorder="1">
      <alignment/>
      <protection/>
    </xf>
    <xf numFmtId="10" fontId="6" fillId="0" borderId="68" xfId="58" applyNumberFormat="1" applyFont="1" applyFill="1" applyBorder="1">
      <alignment/>
      <protection/>
    </xf>
    <xf numFmtId="3" fontId="6" fillId="0" borderId="69" xfId="58" applyNumberFormat="1" applyFont="1" applyFill="1" applyBorder="1">
      <alignment/>
      <protection/>
    </xf>
    <xf numFmtId="10" fontId="6" fillId="0" borderId="68" xfId="58" applyNumberFormat="1" applyFont="1" applyFill="1" applyBorder="1" applyAlignment="1">
      <alignment horizontal="right"/>
      <protection/>
    </xf>
    <xf numFmtId="0" fontId="6" fillId="0" borderId="70" xfId="58" applyFont="1" applyFill="1" applyBorder="1">
      <alignment/>
      <protection/>
    </xf>
    <xf numFmtId="10" fontId="6" fillId="0" borderId="71" xfId="58" applyNumberFormat="1" applyFont="1" applyFill="1" applyBorder="1" applyAlignment="1">
      <alignment horizontal="right"/>
      <protection/>
    </xf>
    <xf numFmtId="3" fontId="12" fillId="0" borderId="72" xfId="58" applyNumberFormat="1" applyFont="1" applyFill="1" applyBorder="1">
      <alignment/>
      <protection/>
    </xf>
    <xf numFmtId="3" fontId="6" fillId="0" borderId="44" xfId="58" applyNumberFormat="1" applyFont="1" applyFill="1" applyBorder="1">
      <alignment/>
      <protection/>
    </xf>
    <xf numFmtId="3" fontId="6" fillId="0" borderId="73" xfId="58" applyNumberFormat="1" applyFont="1" applyFill="1" applyBorder="1">
      <alignment/>
      <protection/>
    </xf>
    <xf numFmtId="3" fontId="6" fillId="0" borderId="74" xfId="58" applyNumberFormat="1" applyFont="1" applyFill="1" applyBorder="1">
      <alignment/>
      <protection/>
    </xf>
    <xf numFmtId="10" fontId="6" fillId="0" borderId="75" xfId="58" applyNumberFormat="1" applyFont="1" applyFill="1" applyBorder="1">
      <alignment/>
      <protection/>
    </xf>
    <xf numFmtId="3" fontId="6" fillId="0" borderId="43" xfId="58" applyNumberFormat="1" applyFont="1" applyFill="1" applyBorder="1">
      <alignment/>
      <protection/>
    </xf>
    <xf numFmtId="10" fontId="6" fillId="0" borderId="75" xfId="58" applyNumberFormat="1" applyFont="1" applyFill="1" applyBorder="1" applyAlignment="1">
      <alignment horizontal="right"/>
      <protection/>
    </xf>
    <xf numFmtId="0" fontId="6" fillId="0" borderId="76" xfId="58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77" xfId="58" applyNumberFormat="1" applyFont="1" applyFill="1" applyBorder="1" applyAlignment="1">
      <alignment horizontal="right" vertical="center"/>
      <protection/>
    </xf>
    <xf numFmtId="3" fontId="27" fillId="36" borderId="78" xfId="58" applyNumberFormat="1" applyFont="1" applyFill="1" applyBorder="1" applyAlignment="1">
      <alignment vertical="center"/>
      <protection/>
    </xf>
    <xf numFmtId="3" fontId="27" fillId="36" borderId="79" xfId="58" applyNumberFormat="1" applyFont="1" applyFill="1" applyBorder="1" applyAlignment="1">
      <alignment vertical="center"/>
      <protection/>
    </xf>
    <xf numFmtId="3" fontId="27" fillId="36" borderId="80" xfId="58" applyNumberFormat="1" applyFont="1" applyFill="1" applyBorder="1" applyAlignment="1">
      <alignment vertical="center"/>
      <protection/>
    </xf>
    <xf numFmtId="3" fontId="27" fillId="36" borderId="81" xfId="58" applyNumberFormat="1" applyFont="1" applyFill="1" applyBorder="1" applyAlignment="1">
      <alignment vertical="center"/>
      <protection/>
    </xf>
    <xf numFmtId="173" fontId="27" fillId="36" borderId="82" xfId="58" applyNumberFormat="1" applyFont="1" applyFill="1" applyBorder="1" applyAlignment="1">
      <alignment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10" fontId="27" fillId="36" borderId="82" xfId="58" applyNumberFormat="1" applyFont="1" applyFill="1" applyBorder="1" applyAlignment="1">
      <alignment horizontal="right"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5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49" fontId="13" fillId="35" borderId="61" xfId="58" applyNumberFormat="1" applyFont="1" applyFill="1" applyBorder="1" applyAlignment="1">
      <alignment horizontal="center" vertical="center" wrapText="1"/>
      <protection/>
    </xf>
    <xf numFmtId="49" fontId="13" fillId="35" borderId="59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10" fontId="3" fillId="0" borderId="86" xfId="65" applyNumberFormat="1" applyFont="1" applyBorder="1">
      <alignment/>
      <protection/>
    </xf>
    <xf numFmtId="3" fontId="3" fillId="0" borderId="12" xfId="65" applyNumberFormat="1" applyFont="1" applyBorder="1">
      <alignment/>
      <protection/>
    </xf>
    <xf numFmtId="3" fontId="3" fillId="0" borderId="87" xfId="65" applyNumberFormat="1" applyFont="1" applyBorder="1">
      <alignment/>
      <protection/>
    </xf>
    <xf numFmtId="10" fontId="3" fillId="0" borderId="88" xfId="65" applyNumberFormat="1" applyFont="1" applyBorder="1">
      <alignment/>
      <protection/>
    </xf>
    <xf numFmtId="10" fontId="3" fillId="0" borderId="12" xfId="65" applyNumberFormat="1" applyFont="1" applyBorder="1">
      <alignment/>
      <protection/>
    </xf>
    <xf numFmtId="3" fontId="3" fillId="0" borderId="89" xfId="65" applyNumberFormat="1" applyFont="1" applyBorder="1">
      <alignment/>
      <protection/>
    </xf>
    <xf numFmtId="0" fontId="3" fillId="0" borderId="90" xfId="65" applyNumberFormat="1" applyFont="1" applyBorder="1">
      <alignment/>
      <protection/>
    </xf>
    <xf numFmtId="10" fontId="3" fillId="0" borderId="91" xfId="65" applyNumberFormat="1" applyFont="1" applyBorder="1">
      <alignment/>
      <protection/>
    </xf>
    <xf numFmtId="3" fontId="3" fillId="0" borderId="42" xfId="65" applyNumberFormat="1" applyFont="1" applyBorder="1">
      <alignment/>
      <protection/>
    </xf>
    <xf numFmtId="3" fontId="3" fillId="0" borderId="43" xfId="65" applyNumberFormat="1" applyFont="1" applyBorder="1">
      <alignment/>
      <protection/>
    </xf>
    <xf numFmtId="10" fontId="3" fillId="0" borderId="41" xfId="65" applyNumberFormat="1" applyFont="1" applyBorder="1">
      <alignment/>
      <protection/>
    </xf>
    <xf numFmtId="10" fontId="3" fillId="0" borderId="42" xfId="65" applyNumberFormat="1" applyFont="1" applyBorder="1">
      <alignment/>
      <protection/>
    </xf>
    <xf numFmtId="3" fontId="3" fillId="0" borderId="74" xfId="65" applyNumberFormat="1" applyFont="1" applyBorder="1">
      <alignment/>
      <protection/>
    </xf>
    <xf numFmtId="0" fontId="3" fillId="0" borderId="76" xfId="65" applyNumberFormat="1" applyFont="1" applyBorder="1">
      <alignment/>
      <protection/>
    </xf>
    <xf numFmtId="0" fontId="26" fillId="0" borderId="0" xfId="65" applyFont="1">
      <alignment/>
      <protection/>
    </xf>
    <xf numFmtId="10" fontId="26" fillId="37" borderId="92" xfId="65" applyNumberFormat="1" applyFont="1" applyFill="1" applyBorder="1" applyAlignment="1">
      <alignment vertical="center"/>
      <protection/>
    </xf>
    <xf numFmtId="3" fontId="26" fillId="37" borderId="93" xfId="65" applyNumberFormat="1" applyFont="1" applyFill="1" applyBorder="1" applyAlignment="1">
      <alignment vertical="center"/>
      <protection/>
    </xf>
    <xf numFmtId="10" fontId="26" fillId="37" borderId="94" xfId="65" applyNumberFormat="1" applyFont="1" applyFill="1" applyBorder="1" applyAlignment="1">
      <alignment vertical="center"/>
      <protection/>
    </xf>
    <xf numFmtId="3" fontId="26" fillId="37" borderId="95" xfId="65" applyNumberFormat="1" applyFont="1" applyFill="1" applyBorder="1" applyAlignment="1">
      <alignment vertical="center"/>
      <protection/>
    </xf>
    <xf numFmtId="10" fontId="26" fillId="37" borderId="96" xfId="65" applyNumberFormat="1" applyFont="1" applyFill="1" applyBorder="1" applyAlignment="1">
      <alignment vertical="center"/>
      <protection/>
    </xf>
    <xf numFmtId="3" fontId="26" fillId="37" borderId="97" xfId="65" applyNumberFormat="1" applyFont="1" applyFill="1" applyBorder="1" applyAlignment="1">
      <alignment vertical="center"/>
      <protection/>
    </xf>
    <xf numFmtId="0" fontId="26" fillId="37" borderId="98" xfId="65" applyNumberFormat="1" applyFont="1" applyFill="1" applyBorder="1" applyAlignment="1">
      <alignment vertical="center"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10" fontId="30" fillId="37" borderId="99" xfId="65" applyNumberFormat="1" applyFont="1" applyFill="1" applyBorder="1">
      <alignment/>
      <protection/>
    </xf>
    <xf numFmtId="3" fontId="27" fillId="37" borderId="100" xfId="65" applyNumberFormat="1" applyFont="1" applyFill="1" applyBorder="1" applyAlignment="1">
      <alignment vertical="center"/>
      <protection/>
    </xf>
    <xf numFmtId="173" fontId="27" fillId="37" borderId="101" xfId="65" applyNumberFormat="1" applyFont="1" applyFill="1" applyBorder="1" applyAlignment="1">
      <alignment vertical="center"/>
      <protection/>
    </xf>
    <xf numFmtId="3" fontId="27" fillId="37" borderId="102" xfId="65" applyNumberFormat="1" applyFont="1" applyFill="1" applyBorder="1" applyAlignment="1">
      <alignment vertical="center"/>
      <protection/>
    </xf>
    <xf numFmtId="10" fontId="30" fillId="37" borderId="101" xfId="65" applyNumberFormat="1" applyFont="1" applyFill="1" applyBorder="1">
      <alignment/>
      <protection/>
    </xf>
    <xf numFmtId="3" fontId="27" fillId="37" borderId="103" xfId="65" applyNumberFormat="1" applyFont="1" applyFill="1" applyBorder="1" applyAlignment="1">
      <alignment vertical="center"/>
      <protection/>
    </xf>
    <xf numFmtId="0" fontId="27" fillId="37" borderId="104" xfId="65" applyNumberFormat="1" applyFont="1" applyFill="1" applyBorder="1" applyAlignment="1">
      <alignment vertical="center"/>
      <protection/>
    </xf>
    <xf numFmtId="0" fontId="5" fillId="0" borderId="0" xfId="58" applyFont="1" applyFill="1">
      <alignment/>
      <protection/>
    </xf>
    <xf numFmtId="10" fontId="12" fillId="38" borderId="105" xfId="58" applyNumberFormat="1" applyFont="1" applyFill="1" applyBorder="1" applyAlignment="1">
      <alignment horizontal="right"/>
      <protection/>
    </xf>
    <xf numFmtId="3" fontId="12" fillId="38" borderId="106" xfId="58" applyNumberFormat="1" applyFont="1" applyFill="1" applyBorder="1">
      <alignment/>
      <protection/>
    </xf>
    <xf numFmtId="3" fontId="12" fillId="38" borderId="107" xfId="58" applyNumberFormat="1" applyFont="1" applyFill="1" applyBorder="1">
      <alignment/>
      <protection/>
    </xf>
    <xf numFmtId="3" fontId="12" fillId="38" borderId="108" xfId="58" applyNumberFormat="1" applyFont="1" applyFill="1" applyBorder="1">
      <alignment/>
      <protection/>
    </xf>
    <xf numFmtId="10" fontId="12" fillId="38" borderId="109" xfId="58" applyNumberFormat="1" applyFont="1" applyFill="1" applyBorder="1">
      <alignment/>
      <protection/>
    </xf>
    <xf numFmtId="10" fontId="12" fillId="38" borderId="109" xfId="58" applyNumberFormat="1" applyFont="1" applyFill="1" applyBorder="1" applyAlignment="1">
      <alignment horizontal="right"/>
      <protection/>
    </xf>
    <xf numFmtId="0" fontId="12" fillId="38" borderId="110" xfId="58" applyFont="1" applyFill="1" applyBorder="1">
      <alignment/>
      <protection/>
    </xf>
    <xf numFmtId="10" fontId="3" fillId="0" borderId="111" xfId="58" applyNumberFormat="1" applyFont="1" applyFill="1" applyBorder="1" applyAlignment="1">
      <alignment horizontal="right"/>
      <protection/>
    </xf>
    <xf numFmtId="3" fontId="3" fillId="0" borderId="66" xfId="58" applyNumberFormat="1" applyFont="1" applyFill="1" applyBorder="1">
      <alignment/>
      <protection/>
    </xf>
    <xf numFmtId="3" fontId="3" fillId="0" borderId="65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3" fillId="0" borderId="113" xfId="58" applyNumberFormat="1" applyFont="1" applyFill="1" applyBorder="1">
      <alignment/>
      <protection/>
    </xf>
    <xf numFmtId="3" fontId="3" fillId="0" borderId="69" xfId="58" applyNumberFormat="1" applyFont="1" applyFill="1" applyBorder="1">
      <alignment/>
      <protection/>
    </xf>
    <xf numFmtId="10" fontId="3" fillId="0" borderId="113" xfId="58" applyNumberFormat="1" applyFont="1" applyFill="1" applyBorder="1" applyAlignment="1">
      <alignment horizontal="right"/>
      <protection/>
    </xf>
    <xf numFmtId="0" fontId="3" fillId="0" borderId="70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114" xfId="58" applyNumberFormat="1" applyFont="1" applyFill="1" applyBorder="1" applyAlignment="1">
      <alignment horizontal="right" vertical="center"/>
      <protection/>
    </xf>
    <xf numFmtId="3" fontId="12" fillId="38" borderId="115" xfId="58" applyNumberFormat="1" applyFont="1" applyFill="1" applyBorder="1" applyAlignment="1">
      <alignment vertical="center"/>
      <protection/>
    </xf>
    <xf numFmtId="3" fontId="12" fillId="38" borderId="116" xfId="58" applyNumberFormat="1" applyFont="1" applyFill="1" applyBorder="1" applyAlignment="1">
      <alignment vertical="center"/>
      <protection/>
    </xf>
    <xf numFmtId="3" fontId="12" fillId="38" borderId="117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vertical="center"/>
      <protection/>
    </xf>
    <xf numFmtId="10" fontId="12" fillId="38" borderId="118" xfId="58" applyNumberFormat="1" applyFont="1" applyFill="1" applyBorder="1" applyAlignment="1">
      <alignment horizontal="right" vertical="center"/>
      <protection/>
    </xf>
    <xf numFmtId="0" fontId="12" fillId="38" borderId="119" xfId="58" applyFont="1" applyFill="1" applyBorder="1" applyAlignment="1">
      <alignment vertical="center"/>
      <protection/>
    </xf>
    <xf numFmtId="10" fontId="3" fillId="0" borderId="91" xfId="58" applyNumberFormat="1" applyFont="1" applyFill="1" applyBorder="1" applyAlignment="1">
      <alignment horizontal="right"/>
      <protection/>
    </xf>
    <xf numFmtId="3" fontId="3" fillId="0" borderId="44" xfId="58" applyNumberFormat="1" applyFont="1" applyFill="1" applyBorder="1">
      <alignment/>
      <protection/>
    </xf>
    <xf numFmtId="3" fontId="3" fillId="0" borderId="73" xfId="58" applyNumberFormat="1" applyFont="1" applyFill="1" applyBorder="1">
      <alignment/>
      <protection/>
    </xf>
    <xf numFmtId="3" fontId="3" fillId="0" borderId="43" xfId="58" applyNumberFormat="1" applyFont="1" applyFill="1" applyBorder="1">
      <alignment/>
      <protection/>
    </xf>
    <xf numFmtId="10" fontId="3" fillId="0" borderId="41" xfId="58" applyNumberFormat="1" applyFont="1" applyFill="1" applyBorder="1">
      <alignment/>
      <protection/>
    </xf>
    <xf numFmtId="10" fontId="3" fillId="0" borderId="41" xfId="58" applyNumberFormat="1" applyFont="1" applyFill="1" applyBorder="1" applyAlignment="1">
      <alignment horizontal="right"/>
      <protection/>
    </xf>
    <xf numFmtId="0" fontId="3" fillId="0" borderId="76" xfId="58" applyFont="1" applyFill="1" applyBorder="1">
      <alignment/>
      <protection/>
    </xf>
    <xf numFmtId="3" fontId="3" fillId="0" borderId="42" xfId="58" applyNumberFormat="1" applyFont="1" applyFill="1" applyBorder="1">
      <alignment/>
      <protection/>
    </xf>
    <xf numFmtId="10" fontId="3" fillId="0" borderId="120" xfId="58" applyNumberFormat="1" applyFont="1" applyFill="1" applyBorder="1" applyAlignment="1">
      <alignment horizontal="right"/>
      <protection/>
    </xf>
    <xf numFmtId="3" fontId="3" fillId="0" borderId="121" xfId="58" applyNumberFormat="1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10" fontId="3" fillId="0" borderId="124" xfId="58" applyNumberFormat="1" applyFont="1" applyFill="1" applyBorder="1">
      <alignment/>
      <protection/>
    </xf>
    <xf numFmtId="10" fontId="3" fillId="0" borderId="124" xfId="58" applyNumberFormat="1" applyFont="1" applyFill="1" applyBorder="1" applyAlignment="1">
      <alignment horizontal="right"/>
      <protection/>
    </xf>
    <xf numFmtId="0" fontId="3" fillId="0" borderId="125" xfId="58" applyFont="1" applyFill="1" applyBorder="1">
      <alignment/>
      <protection/>
    </xf>
    <xf numFmtId="0" fontId="26" fillId="0" borderId="0" xfId="58" applyFont="1" applyFill="1" applyAlignment="1">
      <alignment vertical="center"/>
      <protection/>
    </xf>
    <xf numFmtId="10" fontId="26" fillId="36" borderId="126" xfId="58" applyNumberFormat="1" applyFont="1" applyFill="1" applyBorder="1" applyAlignment="1">
      <alignment horizontal="right" vertical="center"/>
      <protection/>
    </xf>
    <xf numFmtId="3" fontId="26" fillId="36" borderId="127" xfId="58" applyNumberFormat="1" applyFont="1" applyFill="1" applyBorder="1" applyAlignment="1">
      <alignment vertical="center"/>
      <protection/>
    </xf>
    <xf numFmtId="3" fontId="26" fillId="36" borderId="128" xfId="58" applyNumberFormat="1" applyFont="1" applyFill="1" applyBorder="1" applyAlignment="1">
      <alignment vertical="center"/>
      <protection/>
    </xf>
    <xf numFmtId="3" fontId="26" fillId="36" borderId="129" xfId="58" applyNumberFormat="1" applyFont="1" applyFill="1" applyBorder="1" applyAlignment="1">
      <alignment vertical="center"/>
      <protection/>
    </xf>
    <xf numFmtId="9" fontId="26" fillId="36" borderId="130" xfId="58" applyNumberFormat="1" applyFont="1" applyFill="1" applyBorder="1" applyAlignment="1">
      <alignment vertical="center"/>
      <protection/>
    </xf>
    <xf numFmtId="0" fontId="26" fillId="36" borderId="131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49" fontId="12" fillId="35" borderId="58" xfId="58" applyNumberFormat="1" applyFont="1" applyFill="1" applyBorder="1" applyAlignment="1">
      <alignment horizontal="center" vertical="center" wrapText="1"/>
      <protection/>
    </xf>
    <xf numFmtId="49" fontId="12" fillId="35" borderId="61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105" xfId="58" applyNumberFormat="1" applyFont="1" applyFill="1" applyBorder="1" applyAlignment="1">
      <alignment horizontal="right"/>
      <protection/>
    </xf>
    <xf numFmtId="3" fontId="6" fillId="38" borderId="132" xfId="58" applyNumberFormat="1" applyFont="1" applyFill="1" applyBorder="1">
      <alignment/>
      <protection/>
    </xf>
    <xf numFmtId="3" fontId="6" fillId="38" borderId="133" xfId="58" applyNumberFormat="1" applyFont="1" applyFill="1" applyBorder="1">
      <alignment/>
      <protection/>
    </xf>
    <xf numFmtId="3" fontId="6" fillId="38" borderId="106" xfId="58" applyNumberFormat="1" applyFont="1" applyFill="1" applyBorder="1">
      <alignment/>
      <protection/>
    </xf>
    <xf numFmtId="3" fontId="6" fillId="38" borderId="107" xfId="58" applyNumberFormat="1" applyFont="1" applyFill="1" applyBorder="1">
      <alignment/>
      <protection/>
    </xf>
    <xf numFmtId="3" fontId="6" fillId="38" borderId="108" xfId="58" applyNumberFormat="1" applyFont="1" applyFill="1" applyBorder="1">
      <alignment/>
      <protection/>
    </xf>
    <xf numFmtId="10" fontId="6" fillId="38" borderId="109" xfId="58" applyNumberFormat="1" applyFont="1" applyFill="1" applyBorder="1">
      <alignment/>
      <protection/>
    </xf>
    <xf numFmtId="10" fontId="6" fillId="38" borderId="109" xfId="58" applyNumberFormat="1" applyFont="1" applyFill="1" applyBorder="1" applyAlignment="1">
      <alignment horizontal="right"/>
      <protection/>
    </xf>
    <xf numFmtId="0" fontId="6" fillId="38" borderId="110" xfId="58" applyFont="1" applyFill="1" applyBorder="1">
      <alignment/>
      <protection/>
    </xf>
    <xf numFmtId="3" fontId="3" fillId="0" borderId="67" xfId="58" applyNumberFormat="1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10" fontId="6" fillId="0" borderId="113" xfId="58" applyNumberFormat="1" applyFont="1" applyFill="1" applyBorder="1" applyAlignment="1">
      <alignment horizontal="right"/>
      <protection/>
    </xf>
    <xf numFmtId="0" fontId="12" fillId="0" borderId="0" xfId="58" applyFont="1" applyFill="1">
      <alignment/>
      <protection/>
    </xf>
    <xf numFmtId="10" fontId="6" fillId="38" borderId="114" xfId="58" applyNumberFormat="1" applyFont="1" applyFill="1" applyBorder="1" applyAlignment="1">
      <alignment horizontal="right"/>
      <protection/>
    </xf>
    <xf numFmtId="3" fontId="6" fillId="38" borderId="135" xfId="58" applyNumberFormat="1" applyFont="1" applyFill="1" applyBorder="1">
      <alignment/>
      <protection/>
    </xf>
    <xf numFmtId="3" fontId="6" fillId="38" borderId="136" xfId="58" applyNumberFormat="1" applyFont="1" applyFill="1" applyBorder="1">
      <alignment/>
      <protection/>
    </xf>
    <xf numFmtId="3" fontId="6" fillId="38" borderId="115" xfId="58" applyNumberFormat="1" applyFont="1" applyFill="1" applyBorder="1">
      <alignment/>
      <protection/>
    </xf>
    <xf numFmtId="3" fontId="6" fillId="38" borderId="116" xfId="58" applyNumberFormat="1" applyFont="1" applyFill="1" applyBorder="1">
      <alignment/>
      <protection/>
    </xf>
    <xf numFmtId="3" fontId="6" fillId="38" borderId="117" xfId="58" applyNumberFormat="1" applyFont="1" applyFill="1" applyBorder="1">
      <alignment/>
      <protection/>
    </xf>
    <xf numFmtId="10" fontId="6" fillId="38" borderId="118" xfId="58" applyNumberFormat="1" applyFont="1" applyFill="1" applyBorder="1">
      <alignment/>
      <protection/>
    </xf>
    <xf numFmtId="10" fontId="6" fillId="38" borderId="118" xfId="58" applyNumberFormat="1" applyFont="1" applyFill="1" applyBorder="1" applyAlignment="1">
      <alignment horizontal="right"/>
      <protection/>
    </xf>
    <xf numFmtId="0" fontId="6" fillId="38" borderId="119" xfId="58" applyFont="1" applyFill="1" applyBorder="1">
      <alignment/>
      <protection/>
    </xf>
    <xf numFmtId="3" fontId="3" fillId="0" borderId="137" xfId="58" applyNumberFormat="1" applyFont="1" applyFill="1" applyBorder="1">
      <alignment/>
      <protection/>
    </xf>
    <xf numFmtId="3" fontId="3" fillId="0" borderId="74" xfId="58" applyNumberFormat="1" applyFont="1" applyFill="1" applyBorder="1">
      <alignment/>
      <protection/>
    </xf>
    <xf numFmtId="10" fontId="6" fillId="0" borderId="41" xfId="58" applyNumberFormat="1" applyFont="1" applyFill="1" applyBorder="1" applyAlignment="1">
      <alignment horizontal="right"/>
      <protection/>
    </xf>
    <xf numFmtId="3" fontId="3" fillId="0" borderId="138" xfId="58" applyNumberFormat="1" applyFont="1" applyFill="1" applyBorder="1">
      <alignment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10" fontId="27" fillId="8" borderId="126" xfId="58" applyNumberFormat="1" applyFont="1" applyFill="1" applyBorder="1" applyAlignment="1">
      <alignment horizontal="right" vertical="center"/>
      <protection/>
    </xf>
    <xf numFmtId="3" fontId="27" fillId="8" borderId="141" xfId="58" applyNumberFormat="1" applyFont="1" applyFill="1" applyBorder="1" applyAlignment="1">
      <alignment vertical="center"/>
      <protection/>
    </xf>
    <xf numFmtId="3" fontId="27" fillId="8" borderId="142" xfId="58" applyNumberFormat="1" applyFont="1" applyFill="1" applyBorder="1" applyAlignment="1">
      <alignment vertical="center"/>
      <protection/>
    </xf>
    <xf numFmtId="3" fontId="27" fillId="8" borderId="14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144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vertical="center"/>
      <protection/>
    </xf>
    <xf numFmtId="10" fontId="27" fillId="8" borderId="145" xfId="58" applyNumberFormat="1" applyFont="1" applyFill="1" applyBorder="1" applyAlignment="1">
      <alignment horizontal="right" vertical="center"/>
      <protection/>
    </xf>
    <xf numFmtId="0" fontId="27" fillId="8" borderId="146" xfId="58" applyNumberFormat="1" applyFont="1" applyFill="1" applyBorder="1" applyAlignment="1">
      <alignment vertical="center"/>
      <protection/>
    </xf>
    <xf numFmtId="0" fontId="27" fillId="37" borderId="146" xfId="58" applyNumberFormat="1" applyFont="1" applyFill="1" applyBorder="1" applyAlignment="1">
      <alignment vertical="center"/>
      <protection/>
    </xf>
    <xf numFmtId="3" fontId="12" fillId="38" borderId="136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3" fontId="12" fillId="38" borderId="73" xfId="58" applyNumberFormat="1" applyFont="1" applyFill="1" applyBorder="1" applyAlignment="1">
      <alignment vertical="center"/>
      <protection/>
    </xf>
    <xf numFmtId="3" fontId="12" fillId="38" borderId="44" xfId="58" applyNumberFormat="1" applyFont="1" applyFill="1" applyBorder="1" applyAlignment="1">
      <alignment vertical="center"/>
      <protection/>
    </xf>
    <xf numFmtId="3" fontId="12" fillId="38" borderId="43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vertical="center"/>
      <protection/>
    </xf>
    <xf numFmtId="10" fontId="12" fillId="38" borderId="41" xfId="58" applyNumberFormat="1" applyFont="1" applyFill="1" applyBorder="1" applyAlignment="1">
      <alignment horizontal="right" vertical="center"/>
      <protection/>
    </xf>
    <xf numFmtId="0" fontId="12" fillId="38" borderId="76" xfId="58" applyFont="1" applyFill="1" applyBorder="1" applyAlignment="1">
      <alignment vertical="center"/>
      <protection/>
    </xf>
    <xf numFmtId="10" fontId="26" fillId="36" borderId="147" xfId="58" applyNumberFormat="1" applyFont="1" applyFill="1" applyBorder="1" applyAlignment="1">
      <alignment horizontal="right" vertical="center"/>
      <protection/>
    </xf>
    <xf numFmtId="3" fontId="26" fillId="36" borderId="80" xfId="58" applyNumberFormat="1" applyFont="1" applyFill="1" applyBorder="1" applyAlignment="1">
      <alignment vertical="center"/>
      <protection/>
    </xf>
    <xf numFmtId="3" fontId="26" fillId="36" borderId="79" xfId="58" applyNumberFormat="1" applyFont="1" applyFill="1" applyBorder="1" applyAlignment="1">
      <alignment vertical="center"/>
      <protection/>
    </xf>
    <xf numFmtId="3" fontId="26" fillId="36" borderId="84" xfId="58" applyNumberFormat="1" applyFont="1" applyFill="1" applyBorder="1" applyAlignment="1">
      <alignment vertical="center"/>
      <protection/>
    </xf>
    <xf numFmtId="173" fontId="26" fillId="36" borderId="148" xfId="58" applyNumberFormat="1" applyFont="1" applyFill="1" applyBorder="1" applyAlignment="1">
      <alignment vertical="center"/>
      <protection/>
    </xf>
    <xf numFmtId="0" fontId="26" fillId="36" borderId="85" xfId="58" applyNumberFormat="1" applyFont="1" applyFill="1" applyBorder="1" applyAlignment="1">
      <alignment vertical="center"/>
      <protection/>
    </xf>
    <xf numFmtId="10" fontId="27" fillId="36" borderId="126" xfId="58" applyNumberFormat="1" applyFont="1" applyFill="1" applyBorder="1" applyAlignment="1">
      <alignment horizontal="right" vertical="center"/>
      <protection/>
    </xf>
    <xf numFmtId="3" fontId="27" fillId="36" borderId="143" xfId="58" applyNumberFormat="1" applyFont="1" applyFill="1" applyBorder="1" applyAlignment="1">
      <alignment vertical="center"/>
      <protection/>
    </xf>
    <xf numFmtId="3" fontId="27" fillId="36" borderId="14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144" xfId="58" applyNumberFormat="1" applyFont="1" applyFill="1" applyBorder="1" applyAlignment="1">
      <alignment vertical="center"/>
      <protection/>
    </xf>
    <xf numFmtId="0" fontId="27" fillId="36" borderId="14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105" xfId="58" applyNumberFormat="1" applyFont="1" applyFill="1" applyBorder="1" applyAlignment="1">
      <alignment horizontal="right" vertical="center"/>
      <protection/>
    </xf>
    <xf numFmtId="3" fontId="12" fillId="38" borderId="106" xfId="58" applyNumberFormat="1" applyFont="1" applyFill="1" applyBorder="1" applyAlignment="1">
      <alignment vertical="center"/>
      <protection/>
    </xf>
    <xf numFmtId="3" fontId="12" fillId="38" borderId="107" xfId="58" applyNumberFormat="1" applyFont="1" applyFill="1" applyBorder="1" applyAlignment="1">
      <alignment vertical="center"/>
      <protection/>
    </xf>
    <xf numFmtId="3" fontId="12" fillId="38" borderId="108" xfId="58" applyNumberFormat="1" applyFont="1" applyFill="1" applyBorder="1" applyAlignment="1">
      <alignment vertical="center"/>
      <protection/>
    </xf>
    <xf numFmtId="10" fontId="12" fillId="38" borderId="109" xfId="58" applyNumberFormat="1" applyFont="1" applyFill="1" applyBorder="1" applyAlignment="1">
      <alignment vertical="center"/>
      <protection/>
    </xf>
    <xf numFmtId="0" fontId="12" fillId="38" borderId="110" xfId="58" applyFont="1" applyFill="1" applyBorder="1" applyAlignment="1">
      <alignment vertical="center"/>
      <protection/>
    </xf>
    <xf numFmtId="173" fontId="27" fillId="36" borderId="14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0" fillId="3" borderId="36" xfId="57" applyFont="1" applyFill="1" applyBorder="1">
      <alignment/>
      <protection/>
    </xf>
    <xf numFmtId="0" fontId="111" fillId="3" borderId="35" xfId="57" applyFont="1" applyFill="1" applyBorder="1">
      <alignment/>
      <protection/>
    </xf>
    <xf numFmtId="0" fontId="112" fillId="3" borderId="18" xfId="57" applyFont="1" applyFill="1" applyBorder="1">
      <alignment/>
      <protection/>
    </xf>
    <xf numFmtId="0" fontId="111" fillId="3" borderId="17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0" fillId="3" borderId="18" xfId="57" applyFont="1" applyFill="1" applyBorder="1">
      <alignment/>
      <protection/>
    </xf>
    <xf numFmtId="0" fontId="110" fillId="3" borderId="149" xfId="57" applyFont="1" applyFill="1" applyBorder="1">
      <alignment/>
      <protection/>
    </xf>
    <xf numFmtId="0" fontId="111" fillId="3" borderId="75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150" xfId="57" applyFont="1" applyFill="1" applyBorder="1">
      <alignment/>
      <protection/>
    </xf>
    <xf numFmtId="0" fontId="42" fillId="36" borderId="151" xfId="46" applyFont="1" applyFill="1" applyBorder="1" applyAlignment="1" applyProtection="1">
      <alignment horizontal="left" indent="1"/>
      <protection/>
    </xf>
    <xf numFmtId="0" fontId="41" fillId="3" borderId="152" xfId="57" applyFont="1" applyFill="1" applyBorder="1">
      <alignment/>
      <protection/>
    </xf>
    <xf numFmtId="0" fontId="42" fillId="3" borderId="111" xfId="46" applyFont="1" applyFill="1" applyBorder="1" applyAlignment="1" applyProtection="1">
      <alignment horizontal="left" indent="1"/>
      <protection/>
    </xf>
    <xf numFmtId="0" fontId="41" fillId="36" borderId="152" xfId="57" applyFont="1" applyFill="1" applyBorder="1">
      <alignment/>
      <protection/>
    </xf>
    <xf numFmtId="0" fontId="42" fillId="36" borderId="111" xfId="46" applyFont="1" applyFill="1" applyBorder="1" applyAlignment="1" applyProtection="1">
      <alignment horizontal="left" indent="1"/>
      <protection/>
    </xf>
    <xf numFmtId="0" fontId="42" fillId="36" borderId="91" xfId="46" applyFont="1" applyFill="1" applyBorder="1" applyAlignment="1" applyProtection="1">
      <alignment horizontal="left" indent="1"/>
      <protection/>
    </xf>
    <xf numFmtId="0" fontId="115" fillId="7" borderId="153" xfId="60" applyFont="1" applyFill="1" applyBorder="1">
      <alignment/>
      <protection/>
    </xf>
    <xf numFmtId="0" fontId="115" fillId="7" borderId="0" xfId="60" applyFont="1" applyFill="1">
      <alignment/>
      <protection/>
    </xf>
    <xf numFmtId="0" fontId="116" fillId="7" borderId="154" xfId="60" applyFont="1" applyFill="1" applyBorder="1" applyAlignment="1">
      <alignment/>
      <protection/>
    </xf>
    <xf numFmtId="0" fontId="117" fillId="7" borderId="141" xfId="60" applyFont="1" applyFill="1" applyBorder="1" applyAlignment="1">
      <alignment/>
      <protection/>
    </xf>
    <xf numFmtId="0" fontId="118" fillId="7" borderId="154" xfId="60" applyFont="1" applyFill="1" applyBorder="1" applyAlignment="1">
      <alignment/>
      <protection/>
    </xf>
    <xf numFmtId="0" fontId="119" fillId="7" borderId="141" xfId="60" applyFont="1" applyFill="1" applyBorder="1" applyAlignment="1">
      <alignment/>
      <protection/>
    </xf>
    <xf numFmtId="37" fontId="120" fillId="7" borderId="0" xfId="62" applyFont="1" applyFill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 applyAlignment="1">
      <alignment horizontal="left" indent="1"/>
      <protection/>
    </xf>
    <xf numFmtId="37" fontId="123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11" xfId="46" applyFont="1" applyFill="1" applyBorder="1" applyAlignment="1" applyProtection="1">
      <alignment horizontal="left" indent="1"/>
      <protection/>
    </xf>
    <xf numFmtId="0" fontId="42" fillId="0" borderId="155" xfId="46" applyFont="1" applyFill="1" applyBorder="1" applyAlignment="1" applyProtection="1">
      <alignment horizontal="left" indent="1"/>
      <protection/>
    </xf>
    <xf numFmtId="0" fontId="27" fillId="36" borderId="79" xfId="58" applyNumberFormat="1" applyFont="1" applyFill="1" applyBorder="1" applyAlignment="1">
      <alignment vertical="center"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0" fontId="6" fillId="0" borderId="158" xfId="58" applyFont="1" applyFill="1" applyBorder="1">
      <alignment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59" xfId="58" applyNumberFormat="1" applyFont="1" applyFill="1" applyBorder="1" applyAlignment="1">
      <alignment horizontal="center" vertical="center" wrapText="1"/>
      <protection/>
    </xf>
    <xf numFmtId="37" fontId="124" fillId="7" borderId="0" xfId="62" applyFont="1" applyFill="1" applyAlignment="1">
      <alignment horizontal="left" indent="1"/>
      <protection/>
    </xf>
    <xf numFmtId="37" fontId="125" fillId="7" borderId="0" xfId="62" applyFont="1" applyFill="1">
      <alignment/>
      <protection/>
    </xf>
    <xf numFmtId="0" fontId="39" fillId="4" borderId="160" xfId="59" applyFont="1" applyFill="1" applyBorder="1">
      <alignment/>
      <protection/>
    </xf>
    <xf numFmtId="0" fontId="40" fillId="4" borderId="161" xfId="46" applyFont="1" applyFill="1" applyBorder="1" applyAlignment="1" applyProtection="1">
      <alignment horizontal="left" indent="1"/>
      <protection/>
    </xf>
    <xf numFmtId="0" fontId="42" fillId="3" borderId="162" xfId="46" applyFont="1" applyFill="1" applyBorder="1" applyAlignment="1" applyProtection="1">
      <alignment horizontal="left" indent="1"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114" xfId="58" applyNumberFormat="1" applyFont="1" applyFill="1" applyBorder="1" applyAlignment="1">
      <alignment horizontal="right"/>
      <protection/>
    </xf>
    <xf numFmtId="0" fontId="131" fillId="33" borderId="0" xfId="0" applyFont="1" applyFill="1" applyAlignment="1">
      <alignment vertical="center"/>
    </xf>
    <xf numFmtId="3" fontId="6" fillId="36" borderId="163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2" fillId="0" borderId="0" xfId="61" applyFont="1">
      <alignment/>
      <protection/>
    </xf>
    <xf numFmtId="10" fontId="27" fillId="36" borderId="154" xfId="58" applyNumberFormat="1" applyFont="1" applyFill="1" applyBorder="1" applyAlignment="1">
      <alignment horizontal="right" vertical="center"/>
      <protection/>
    </xf>
    <xf numFmtId="10" fontId="12" fillId="38" borderId="116" xfId="58" applyNumberFormat="1" applyFont="1" applyFill="1" applyBorder="1" applyAlignment="1">
      <alignment horizontal="right" vertical="center"/>
      <protection/>
    </xf>
    <xf numFmtId="10" fontId="3" fillId="0" borderId="65" xfId="58" applyNumberFormat="1" applyFont="1" applyFill="1" applyBorder="1" applyAlignment="1">
      <alignment horizontal="right"/>
      <protection/>
    </xf>
    <xf numFmtId="10" fontId="3" fillId="0" borderId="44" xfId="58" applyNumberFormat="1" applyFont="1" applyFill="1" applyBorder="1" applyAlignment="1">
      <alignment horizontal="right"/>
      <protection/>
    </xf>
    <xf numFmtId="10" fontId="12" fillId="38" borderId="107" xfId="58" applyNumberFormat="1" applyFont="1" applyFill="1" applyBorder="1" applyAlignment="1">
      <alignment horizontal="right" vertical="center"/>
      <protection/>
    </xf>
    <xf numFmtId="3" fontId="27" fillId="36" borderId="164" xfId="58" applyNumberFormat="1" applyFont="1" applyFill="1" applyBorder="1" applyAlignment="1">
      <alignment vertical="center"/>
      <protection/>
    </xf>
    <xf numFmtId="3" fontId="12" fillId="38" borderId="165" xfId="58" applyNumberFormat="1" applyFont="1" applyFill="1" applyBorder="1" applyAlignment="1">
      <alignment vertical="center"/>
      <protection/>
    </xf>
    <xf numFmtId="3" fontId="3" fillId="0" borderId="152" xfId="58" applyNumberFormat="1" applyFont="1" applyFill="1" applyBorder="1">
      <alignment/>
      <protection/>
    </xf>
    <xf numFmtId="3" fontId="3" fillId="0" borderId="166" xfId="58" applyNumberFormat="1" applyFont="1" applyFill="1" applyBorder="1">
      <alignment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3" fillId="0" borderId="0" xfId="61" applyFont="1">
      <alignment/>
      <protection/>
    </xf>
    <xf numFmtId="37" fontId="13" fillId="35" borderId="105" xfId="61" applyFont="1" applyFill="1" applyBorder="1" applyAlignment="1" applyProtection="1">
      <alignment horizontal="center"/>
      <protection/>
    </xf>
    <xf numFmtId="37" fontId="3" fillId="0" borderId="126" xfId="61" applyFont="1" applyFill="1" applyBorder="1" applyProtection="1">
      <alignment/>
      <protection/>
    </xf>
    <xf numFmtId="37" fontId="3" fillId="0" borderId="167" xfId="61" applyFont="1" applyFill="1" applyBorder="1" applyProtection="1">
      <alignment/>
      <protection/>
    </xf>
    <xf numFmtId="3" fontId="3" fillId="0" borderId="126" xfId="61" applyNumberFormat="1" applyFont="1" applyFill="1" applyBorder="1" applyAlignment="1">
      <alignment horizontal="right"/>
      <protection/>
    </xf>
    <xf numFmtId="3" fontId="3" fillId="0" borderId="168" xfId="61" applyNumberFormat="1" applyFont="1" applyFill="1" applyBorder="1" applyAlignment="1">
      <alignment horizontal="right"/>
      <protection/>
    </xf>
    <xf numFmtId="2" fontId="6" fillId="0" borderId="168" xfId="61" applyNumberFormat="1" applyFont="1" applyFill="1" applyBorder="1" applyAlignment="1" applyProtection="1">
      <alignment horizontal="right" indent="1"/>
      <protection/>
    </xf>
    <xf numFmtId="2" fontId="6" fillId="0" borderId="126" xfId="61" applyNumberFormat="1" applyFont="1" applyFill="1" applyBorder="1" applyAlignment="1" applyProtection="1">
      <alignment horizontal="right" indent="1"/>
      <protection/>
    </xf>
    <xf numFmtId="2" fontId="6" fillId="0" borderId="86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73" fontId="27" fillId="36" borderId="154" xfId="58" applyNumberFormat="1" applyFont="1" applyFill="1" applyBorder="1" applyAlignment="1">
      <alignment vertical="center"/>
      <protection/>
    </xf>
    <xf numFmtId="10" fontId="12" fillId="38" borderId="116" xfId="58" applyNumberFormat="1" applyFont="1" applyFill="1" applyBorder="1" applyAlignment="1">
      <alignment vertical="center"/>
      <protection/>
    </xf>
    <xf numFmtId="10" fontId="3" fillId="0" borderId="65" xfId="58" applyNumberFormat="1" applyFont="1" applyFill="1" applyBorder="1">
      <alignment/>
      <protection/>
    </xf>
    <xf numFmtId="10" fontId="3" fillId="0" borderId="44" xfId="58" applyNumberFormat="1" applyFont="1" applyFill="1" applyBorder="1">
      <alignment/>
      <protection/>
    </xf>
    <xf numFmtId="10" fontId="12" fillId="38" borderId="107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2" fontId="3" fillId="0" borderId="39" xfId="64" applyNumberFormat="1" applyFont="1" applyBorder="1">
      <alignment/>
      <protection/>
    </xf>
    <xf numFmtId="3" fontId="27" fillId="37" borderId="14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143" xfId="58" applyNumberFormat="1" applyFont="1" applyFill="1" applyBorder="1" applyAlignment="1">
      <alignment vertical="center"/>
      <protection/>
    </xf>
    <xf numFmtId="173" fontId="27" fillId="37" borderId="145" xfId="58" applyNumberFormat="1" applyFont="1" applyFill="1" applyBorder="1" applyAlignment="1">
      <alignment vertical="center"/>
      <protection/>
    </xf>
    <xf numFmtId="10" fontId="27" fillId="37" borderId="126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69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70" xfId="61" applyNumberFormat="1" applyFont="1" applyFill="1" applyBorder="1">
      <alignment/>
      <protection/>
    </xf>
    <xf numFmtId="3" fontId="3" fillId="0" borderId="170" xfId="61" applyNumberFormat="1" applyFont="1" applyFill="1" applyBorder="1" applyAlignment="1">
      <alignment horizontal="right"/>
      <protection/>
    </xf>
    <xf numFmtId="37" fontId="3" fillId="0" borderId="163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70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151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126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0" fontId="3" fillId="0" borderId="70" xfId="65" applyNumberFormat="1" applyFont="1" applyBorder="1">
      <alignment/>
      <protection/>
    </xf>
    <xf numFmtId="3" fontId="3" fillId="0" borderId="67" xfId="65" applyNumberFormat="1" applyFont="1" applyBorder="1">
      <alignment/>
      <protection/>
    </xf>
    <xf numFmtId="3" fontId="3" fillId="0" borderId="112" xfId="65" applyNumberFormat="1" applyFont="1" applyBorder="1">
      <alignment/>
      <protection/>
    </xf>
    <xf numFmtId="10" fontId="3" fillId="0" borderId="112" xfId="65" applyNumberFormat="1" applyFont="1" applyBorder="1">
      <alignment/>
      <protection/>
    </xf>
    <xf numFmtId="3" fontId="3" fillId="0" borderId="69" xfId="65" applyNumberFormat="1" applyFont="1" applyBorder="1">
      <alignment/>
      <protection/>
    </xf>
    <xf numFmtId="10" fontId="3" fillId="0" borderId="113" xfId="65" applyNumberFormat="1" applyFont="1" applyBorder="1">
      <alignment/>
      <protection/>
    </xf>
    <xf numFmtId="10" fontId="3" fillId="0" borderId="111" xfId="65" applyNumberFormat="1" applyFont="1" applyBorder="1">
      <alignment/>
      <protection/>
    </xf>
    <xf numFmtId="0" fontId="41" fillId="0" borderId="152" xfId="57" applyFont="1" applyFill="1" applyBorder="1">
      <alignment/>
      <protection/>
    </xf>
    <xf numFmtId="0" fontId="41" fillId="0" borderId="171" xfId="57" applyFont="1" applyFill="1" applyBorder="1">
      <alignment/>
      <protection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72" xfId="61" applyFont="1" applyFill="1" applyBorder="1" applyAlignment="1" applyProtection="1">
      <alignment horizontal="center"/>
      <protection/>
    </xf>
    <xf numFmtId="0" fontId="3" fillId="0" borderId="173" xfId="64" applyNumberFormat="1" applyFont="1" applyBorder="1" quotePrefix="1">
      <alignment/>
      <protection/>
    </xf>
    <xf numFmtId="3" fontId="3" fillId="0" borderId="69" xfId="64" applyNumberFormat="1" applyFont="1" applyBorder="1">
      <alignment/>
      <protection/>
    </xf>
    <xf numFmtId="3" fontId="3" fillId="0" borderId="112" xfId="64" applyNumberFormat="1" applyFont="1" applyBorder="1">
      <alignment/>
      <protection/>
    </xf>
    <xf numFmtId="10" fontId="3" fillId="0" borderId="65" xfId="64" applyNumberFormat="1" applyFont="1" applyBorder="1">
      <alignment/>
      <protection/>
    </xf>
    <xf numFmtId="2" fontId="3" fillId="0" borderId="113" xfId="64" applyNumberFormat="1" applyFont="1" applyBorder="1" applyAlignment="1">
      <alignment horizontal="right"/>
      <protection/>
    </xf>
    <xf numFmtId="2" fontId="3" fillId="0" borderId="113" xfId="64" applyNumberFormat="1" applyFont="1" applyBorder="1">
      <alignment/>
      <protection/>
    </xf>
    <xf numFmtId="10" fontId="26" fillId="36" borderId="174" xfId="58" applyNumberFormat="1" applyFont="1" applyFill="1" applyBorder="1" applyAlignment="1">
      <alignment horizontal="right" vertical="center"/>
      <protection/>
    </xf>
    <xf numFmtId="37" fontId="32" fillId="40" borderId="175" xfId="47" applyNumberFormat="1" applyFont="1" applyFill="1" applyBorder="1" applyAlignment="1">
      <alignment/>
    </xf>
    <xf numFmtId="37" fontId="32" fillId="40" borderId="176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5" fillId="0" borderId="0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5" fillId="0" borderId="25" xfId="61" applyFont="1" applyFill="1" applyBorder="1" applyAlignment="1" applyProtection="1">
      <alignment horizontal="left"/>
      <protection/>
    </xf>
    <xf numFmtId="37" fontId="135" fillId="0" borderId="0" xfId="61" applyFont="1" applyFill="1" applyBorder="1" applyAlignment="1" applyProtection="1">
      <alignment horizontal="left" vertical="center"/>
      <protection/>
    </xf>
    <xf numFmtId="10" fontId="27" fillId="36" borderId="82" xfId="58" applyNumberFormat="1" applyFont="1" applyFill="1" applyBorder="1" applyAlignment="1">
      <alignment vertical="center"/>
      <protection/>
    </xf>
    <xf numFmtId="0" fontId="3" fillId="0" borderId="177" xfId="65" applyNumberFormat="1" applyFont="1" applyBorder="1">
      <alignment/>
      <protection/>
    </xf>
    <xf numFmtId="3" fontId="3" fillId="0" borderId="178" xfId="65" applyNumberFormat="1" applyFont="1" applyBorder="1">
      <alignment/>
      <protection/>
    </xf>
    <xf numFmtId="3" fontId="3" fillId="0" borderId="179" xfId="65" applyNumberFormat="1" applyFont="1" applyBorder="1">
      <alignment/>
      <protection/>
    </xf>
    <xf numFmtId="10" fontId="3" fillId="0" borderId="179" xfId="65" applyNumberFormat="1" applyFont="1" applyBorder="1">
      <alignment/>
      <protection/>
    </xf>
    <xf numFmtId="3" fontId="3" fillId="0" borderId="180" xfId="65" applyNumberFormat="1" applyFont="1" applyBorder="1">
      <alignment/>
      <protection/>
    </xf>
    <xf numFmtId="10" fontId="3" fillId="0" borderId="181" xfId="65" applyNumberFormat="1" applyFont="1" applyBorder="1">
      <alignment/>
      <protection/>
    </xf>
    <xf numFmtId="10" fontId="3" fillId="0" borderId="182" xfId="65" applyNumberFormat="1" applyFont="1" applyBorder="1">
      <alignment/>
      <protection/>
    </xf>
    <xf numFmtId="0" fontId="3" fillId="0" borderId="183" xfId="65" applyNumberFormat="1" applyFont="1" applyBorder="1">
      <alignment/>
      <protection/>
    </xf>
    <xf numFmtId="3" fontId="3" fillId="0" borderId="184" xfId="65" applyNumberFormat="1" applyFont="1" applyBorder="1">
      <alignment/>
      <protection/>
    </xf>
    <xf numFmtId="3" fontId="3" fillId="0" borderId="185" xfId="65" applyNumberFormat="1" applyFont="1" applyBorder="1">
      <alignment/>
      <protection/>
    </xf>
    <xf numFmtId="10" fontId="3" fillId="0" borderId="185" xfId="65" applyNumberFormat="1" applyFont="1" applyBorder="1">
      <alignment/>
      <protection/>
    </xf>
    <xf numFmtId="3" fontId="3" fillId="0" borderId="186" xfId="65" applyNumberFormat="1" applyFont="1" applyBorder="1">
      <alignment/>
      <protection/>
    </xf>
    <xf numFmtId="10" fontId="3" fillId="0" borderId="187" xfId="65" applyNumberFormat="1" applyFont="1" applyBorder="1">
      <alignment/>
      <protection/>
    </xf>
    <xf numFmtId="10" fontId="3" fillId="0" borderId="188" xfId="65" applyNumberFormat="1" applyFont="1" applyBorder="1">
      <alignment/>
      <protection/>
    </xf>
    <xf numFmtId="0" fontId="5" fillId="2" borderId="0" xfId="58" applyFont="1" applyFill="1">
      <alignment/>
      <protection/>
    </xf>
    <xf numFmtId="0" fontId="3" fillId="2" borderId="0" xfId="58" applyFont="1" applyFill="1">
      <alignment/>
      <protection/>
    </xf>
    <xf numFmtId="37" fontId="44" fillId="2" borderId="175" xfId="47" applyNumberFormat="1" applyFont="1" applyFill="1" applyBorder="1" applyAlignment="1">
      <alignment/>
    </xf>
    <xf numFmtId="0" fontId="6" fillId="0" borderId="125" xfId="58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12" fillId="0" borderId="189" xfId="58" applyNumberFormat="1" applyFont="1" applyFill="1" applyBorder="1">
      <alignment/>
      <protection/>
    </xf>
    <xf numFmtId="10" fontId="6" fillId="0" borderId="190" xfId="58" applyNumberFormat="1" applyFont="1" applyFill="1" applyBorder="1">
      <alignment/>
      <protection/>
    </xf>
    <xf numFmtId="3" fontId="6" fillId="0" borderId="138" xfId="58" applyNumberFormat="1" applyFont="1" applyFill="1" applyBorder="1">
      <alignment/>
      <protection/>
    </xf>
    <xf numFmtId="10" fontId="6" fillId="0" borderId="190" xfId="58" applyNumberFormat="1" applyFont="1" applyFill="1" applyBorder="1" applyAlignment="1">
      <alignment horizontal="right"/>
      <protection/>
    </xf>
    <xf numFmtId="10" fontId="6" fillId="0" borderId="191" xfId="58" applyNumberFormat="1" applyFont="1" applyFill="1" applyBorder="1" applyAlignment="1">
      <alignment horizontal="right"/>
      <protection/>
    </xf>
    <xf numFmtId="0" fontId="3" fillId="0" borderId="192" xfId="65" applyNumberFormat="1" applyFont="1" applyBorder="1">
      <alignment/>
      <protection/>
    </xf>
    <xf numFmtId="3" fontId="3" fillId="0" borderId="193" xfId="65" applyNumberFormat="1" applyFont="1" applyBorder="1">
      <alignment/>
      <protection/>
    </xf>
    <xf numFmtId="3" fontId="3" fillId="0" borderId="194" xfId="65" applyNumberFormat="1" applyFont="1" applyBorder="1">
      <alignment/>
      <protection/>
    </xf>
    <xf numFmtId="10" fontId="3" fillId="0" borderId="194" xfId="65" applyNumberFormat="1" applyFont="1" applyBorder="1">
      <alignment/>
      <protection/>
    </xf>
    <xf numFmtId="3" fontId="3" fillId="0" borderId="195" xfId="65" applyNumberFormat="1" applyFont="1" applyBorder="1">
      <alignment/>
      <protection/>
    </xf>
    <xf numFmtId="10" fontId="3" fillId="0" borderId="196" xfId="65" applyNumberFormat="1" applyFont="1" applyBorder="1">
      <alignment/>
      <protection/>
    </xf>
    <xf numFmtId="10" fontId="3" fillId="0" borderId="197" xfId="65" applyNumberFormat="1" applyFont="1" applyBorder="1">
      <alignment/>
      <protection/>
    </xf>
    <xf numFmtId="0" fontId="6" fillId="0" borderId="198" xfId="58" applyFont="1" applyFill="1" applyBorder="1">
      <alignment/>
      <protection/>
    </xf>
    <xf numFmtId="0" fontId="6" fillId="0" borderId="199" xfId="58" applyFont="1" applyFill="1" applyBorder="1">
      <alignment/>
      <protection/>
    </xf>
    <xf numFmtId="3" fontId="6" fillId="0" borderId="200" xfId="58" applyNumberFormat="1" applyFont="1" applyFill="1" applyBorder="1">
      <alignment/>
      <protection/>
    </xf>
    <xf numFmtId="3" fontId="6" fillId="0" borderId="201" xfId="58" applyNumberFormat="1" applyFont="1" applyFill="1" applyBorder="1">
      <alignment/>
      <protection/>
    </xf>
    <xf numFmtId="3" fontId="6" fillId="0" borderId="202" xfId="58" applyNumberFormat="1" applyFont="1" applyFill="1" applyBorder="1">
      <alignment/>
      <protection/>
    </xf>
    <xf numFmtId="3" fontId="12" fillId="0" borderId="203" xfId="58" applyNumberFormat="1" applyFont="1" applyFill="1" applyBorder="1">
      <alignment/>
      <protection/>
    </xf>
    <xf numFmtId="10" fontId="6" fillId="0" borderId="204" xfId="58" applyNumberFormat="1" applyFont="1" applyFill="1" applyBorder="1">
      <alignment/>
      <protection/>
    </xf>
    <xf numFmtId="3" fontId="6" fillId="0" borderId="205" xfId="58" applyNumberFormat="1" applyFont="1" applyFill="1" applyBorder="1">
      <alignment/>
      <protection/>
    </xf>
    <xf numFmtId="10" fontId="6" fillId="0" borderId="204" xfId="58" applyNumberFormat="1" applyFont="1" applyFill="1" applyBorder="1" applyAlignment="1">
      <alignment horizontal="right"/>
      <protection/>
    </xf>
    <xf numFmtId="10" fontId="6" fillId="0" borderId="206" xfId="58" applyNumberFormat="1" applyFont="1" applyFill="1" applyBorder="1" applyAlignment="1">
      <alignment horizontal="right"/>
      <protection/>
    </xf>
    <xf numFmtId="0" fontId="6" fillId="0" borderId="183" xfId="58" applyFont="1" applyFill="1" applyBorder="1">
      <alignment/>
      <protection/>
    </xf>
    <xf numFmtId="0" fontId="6" fillId="0" borderId="207" xfId="58" applyFont="1" applyFill="1" applyBorder="1">
      <alignment/>
      <protection/>
    </xf>
    <xf numFmtId="3" fontId="6" fillId="0" borderId="186" xfId="58" applyNumberFormat="1" applyFont="1" applyFill="1" applyBorder="1">
      <alignment/>
      <protection/>
    </xf>
    <xf numFmtId="3" fontId="6" fillId="0" borderId="208" xfId="58" applyNumberFormat="1" applyFont="1" applyFill="1" applyBorder="1">
      <alignment/>
      <protection/>
    </xf>
    <xf numFmtId="3" fontId="6" fillId="0" borderId="209" xfId="58" applyNumberFormat="1" applyFont="1" applyFill="1" applyBorder="1">
      <alignment/>
      <protection/>
    </xf>
    <xf numFmtId="3" fontId="12" fillId="0" borderId="210" xfId="58" applyNumberFormat="1" applyFont="1" applyFill="1" applyBorder="1">
      <alignment/>
      <protection/>
    </xf>
    <xf numFmtId="10" fontId="6" fillId="0" borderId="211" xfId="58" applyNumberFormat="1" applyFont="1" applyFill="1" applyBorder="1">
      <alignment/>
      <protection/>
    </xf>
    <xf numFmtId="3" fontId="6" fillId="0" borderId="184" xfId="58" applyNumberFormat="1" applyFont="1" applyFill="1" applyBorder="1">
      <alignment/>
      <protection/>
    </xf>
    <xf numFmtId="10" fontId="6" fillId="0" borderId="211" xfId="58" applyNumberFormat="1" applyFont="1" applyFill="1" applyBorder="1" applyAlignment="1">
      <alignment horizontal="right"/>
      <protection/>
    </xf>
    <xf numFmtId="10" fontId="6" fillId="0" borderId="212" xfId="58" applyNumberFormat="1" applyFont="1" applyFill="1" applyBorder="1" applyAlignment="1">
      <alignment horizontal="right"/>
      <protection/>
    </xf>
    <xf numFmtId="0" fontId="6" fillId="0" borderId="213" xfId="58" applyFont="1" applyFill="1" applyBorder="1">
      <alignment/>
      <protection/>
    </xf>
    <xf numFmtId="0" fontId="6" fillId="0" borderId="214" xfId="58" applyFont="1" applyFill="1" applyBorder="1">
      <alignment/>
      <protection/>
    </xf>
    <xf numFmtId="3" fontId="6" fillId="0" borderId="215" xfId="58" applyNumberFormat="1" applyFont="1" applyFill="1" applyBorder="1">
      <alignment/>
      <protection/>
    </xf>
    <xf numFmtId="3" fontId="6" fillId="0" borderId="216" xfId="58" applyNumberFormat="1" applyFont="1" applyFill="1" applyBorder="1">
      <alignment/>
      <protection/>
    </xf>
    <xf numFmtId="3" fontId="6" fillId="0" borderId="217" xfId="58" applyNumberFormat="1" applyFont="1" applyFill="1" applyBorder="1">
      <alignment/>
      <protection/>
    </xf>
    <xf numFmtId="3" fontId="12" fillId="0" borderId="218" xfId="58" applyNumberFormat="1" applyFont="1" applyFill="1" applyBorder="1">
      <alignment/>
      <protection/>
    </xf>
    <xf numFmtId="10" fontId="6" fillId="0" borderId="219" xfId="58" applyNumberFormat="1" applyFont="1" applyFill="1" applyBorder="1">
      <alignment/>
      <protection/>
    </xf>
    <xf numFmtId="3" fontId="6" fillId="0" borderId="220" xfId="58" applyNumberFormat="1" applyFont="1" applyFill="1" applyBorder="1">
      <alignment/>
      <protection/>
    </xf>
    <xf numFmtId="10" fontId="6" fillId="0" borderId="219" xfId="58" applyNumberFormat="1" applyFont="1" applyFill="1" applyBorder="1" applyAlignment="1">
      <alignment horizontal="right"/>
      <protection/>
    </xf>
    <xf numFmtId="10" fontId="6" fillId="0" borderId="221" xfId="58" applyNumberFormat="1" applyFont="1" applyFill="1" applyBorder="1" applyAlignment="1">
      <alignment horizontal="right"/>
      <protection/>
    </xf>
    <xf numFmtId="0" fontId="37" fillId="39" borderId="222" xfId="57" applyFont="1" applyFill="1" applyBorder="1" applyAlignment="1">
      <alignment horizontal="center"/>
      <protection/>
    </xf>
    <xf numFmtId="0" fontId="37" fillId="39" borderId="223" xfId="57" applyFont="1" applyFill="1" applyBorder="1" applyAlignment="1">
      <alignment horizontal="center"/>
      <protection/>
    </xf>
    <xf numFmtId="0" fontId="137" fillId="39" borderId="18" xfId="57" applyFont="1" applyFill="1" applyBorder="1" applyAlignment="1">
      <alignment horizontal="center"/>
      <protection/>
    </xf>
    <xf numFmtId="0" fontId="137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38" fillId="37" borderId="224" xfId="46" applyNumberFormat="1" applyFont="1" applyFill="1" applyBorder="1" applyAlignment="1" applyProtection="1">
      <alignment horizontal="center"/>
      <protection/>
    </xf>
    <xf numFmtId="37" fontId="138" fillId="37" borderId="225" xfId="46" applyNumberFormat="1" applyFont="1" applyFill="1" applyBorder="1" applyAlignment="1" applyProtection="1">
      <alignment horizontal="center"/>
      <protection/>
    </xf>
    <xf numFmtId="37" fontId="124" fillId="7" borderId="0" xfId="62" applyFont="1" applyFill="1" applyAlignment="1">
      <alignment horizontal="left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63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63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151" xfId="61" applyFont="1" applyFill="1" applyBorder="1" applyAlignment="1">
      <alignment horizontal="center" vertical="center"/>
      <protection/>
    </xf>
    <xf numFmtId="0" fontId="15" fillId="0" borderId="86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63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9" fillId="0" borderId="18" xfId="61" applyFont="1" applyFill="1" applyBorder="1" applyAlignment="1" applyProtection="1">
      <alignment horizontal="center" vertical="center"/>
      <protection/>
    </xf>
    <xf numFmtId="37" fontId="140" fillId="0" borderId="18" xfId="61" applyFont="1" applyBorder="1">
      <alignment/>
      <protection/>
    </xf>
    <xf numFmtId="37" fontId="140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70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49" fontId="5" fillId="35" borderId="226" xfId="64" applyNumberFormat="1" applyFont="1" applyFill="1" applyBorder="1" applyAlignment="1">
      <alignment horizontal="center" vertical="center" wrapText="1"/>
      <protection/>
    </xf>
    <xf numFmtId="49" fontId="5" fillId="35" borderId="38" xfId="64" applyNumberFormat="1" applyFont="1" applyFill="1" applyBorder="1" applyAlignment="1">
      <alignment horizontal="center" vertical="center" wrapText="1"/>
      <protection/>
    </xf>
    <xf numFmtId="49" fontId="5" fillId="35" borderId="227" xfId="64" applyNumberFormat="1" applyFont="1" applyFill="1" applyBorder="1" applyAlignment="1">
      <alignment horizontal="center" vertical="center" wrapText="1"/>
      <protection/>
    </xf>
    <xf numFmtId="49" fontId="5" fillId="35" borderId="39" xfId="64" applyNumberFormat="1" applyFont="1" applyFill="1" applyBorder="1" applyAlignment="1">
      <alignment horizontal="center" vertical="center" wrapText="1"/>
      <protection/>
    </xf>
    <xf numFmtId="49" fontId="13" fillId="35" borderId="175" xfId="64" applyNumberFormat="1" applyFont="1" applyFill="1" applyBorder="1" applyAlignment="1">
      <alignment horizontal="center" vertical="center" wrapText="1"/>
      <protection/>
    </xf>
    <xf numFmtId="49" fontId="13" fillId="35" borderId="228" xfId="64" applyNumberFormat="1" applyFont="1" applyFill="1" applyBorder="1" applyAlignment="1">
      <alignment horizontal="center" vertical="center" wrapText="1"/>
      <protection/>
    </xf>
    <xf numFmtId="49" fontId="13" fillId="35" borderId="229" xfId="64" applyNumberFormat="1" applyFont="1" applyFill="1" applyBorder="1" applyAlignment="1">
      <alignment horizontal="center" vertical="center" wrapText="1"/>
      <protection/>
    </xf>
    <xf numFmtId="37" fontId="46" fillId="40" borderId="175" xfId="46" applyNumberFormat="1" applyFont="1" applyFill="1" applyBorder="1" applyAlignment="1" applyProtection="1">
      <alignment horizontal="center"/>
      <protection/>
    </xf>
    <xf numFmtId="37" fontId="46" fillId="40" borderId="228" xfId="46" applyNumberFormat="1" applyFont="1" applyFill="1" applyBorder="1" applyAlignment="1" applyProtection="1">
      <alignment horizontal="center"/>
      <protection/>
    </xf>
    <xf numFmtId="37" fontId="46" fillId="40" borderId="176" xfId="46" applyNumberFormat="1" applyFont="1" applyFill="1" applyBorder="1" applyAlignment="1" applyProtection="1">
      <alignment horizontal="center"/>
      <protection/>
    </xf>
    <xf numFmtId="0" fontId="5" fillId="35" borderId="175" xfId="64" applyFont="1" applyFill="1" applyBorder="1" applyAlignment="1">
      <alignment horizontal="center"/>
      <protection/>
    </xf>
    <xf numFmtId="0" fontId="5" fillId="35" borderId="228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30" xfId="64" applyFont="1" applyFill="1" applyBorder="1" applyAlignment="1">
      <alignment horizontal="center"/>
      <protection/>
    </xf>
    <xf numFmtId="0" fontId="5" fillId="35" borderId="176" xfId="64" applyFont="1" applyFill="1" applyBorder="1" applyAlignment="1">
      <alignment horizontal="center"/>
      <protection/>
    </xf>
    <xf numFmtId="0" fontId="19" fillId="35" borderId="231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30" xfId="64" applyFont="1" applyFill="1" applyBorder="1" applyAlignment="1">
      <alignment horizontal="center" vertical="center"/>
      <protection/>
    </xf>
    <xf numFmtId="0" fontId="16" fillId="35" borderId="40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32" xfId="64" applyFont="1" applyFill="1" applyBorder="1" applyAlignment="1">
      <alignment horizontal="center" vertical="center"/>
      <protection/>
    </xf>
    <xf numFmtId="0" fontId="13" fillId="35" borderId="228" xfId="64" applyNumberFormat="1" applyFont="1" applyFill="1" applyBorder="1" applyAlignment="1">
      <alignment horizontal="center" vertical="center" wrapText="1"/>
      <protection/>
    </xf>
    <xf numFmtId="0" fontId="13" fillId="35" borderId="229" xfId="64" applyNumberFormat="1" applyFont="1" applyFill="1" applyBorder="1" applyAlignment="1">
      <alignment horizontal="center" vertical="center" wrapText="1"/>
      <protection/>
    </xf>
    <xf numFmtId="1" fontId="12" fillId="35" borderId="231" xfId="64" applyNumberFormat="1" applyFont="1" applyFill="1" applyBorder="1" applyAlignment="1">
      <alignment horizontal="center" vertical="center" wrapText="1"/>
      <protection/>
    </xf>
    <xf numFmtId="1" fontId="12" fillId="35" borderId="233" xfId="64" applyNumberFormat="1" applyFont="1" applyFill="1" applyBorder="1" applyAlignment="1">
      <alignment horizontal="center" vertical="center" wrapText="1"/>
      <protection/>
    </xf>
    <xf numFmtId="1" fontId="12" fillId="35" borderId="40" xfId="64" applyNumberFormat="1" applyFont="1" applyFill="1" applyBorder="1" applyAlignment="1">
      <alignment horizontal="center" vertical="center" wrapText="1"/>
      <protection/>
    </xf>
    <xf numFmtId="49" fontId="12" fillId="35" borderId="175" xfId="64" applyNumberFormat="1" applyFont="1" applyFill="1" applyBorder="1" applyAlignment="1">
      <alignment horizontal="center" vertical="center" wrapText="1"/>
      <protection/>
    </xf>
    <xf numFmtId="49" fontId="12" fillId="35" borderId="228" xfId="64" applyNumberFormat="1" applyFont="1" applyFill="1" applyBorder="1" applyAlignment="1">
      <alignment horizontal="center" vertical="center" wrapText="1"/>
      <protection/>
    </xf>
    <xf numFmtId="49" fontId="12" fillId="35" borderId="229" xfId="64" applyNumberFormat="1" applyFont="1" applyFill="1" applyBorder="1" applyAlignment="1">
      <alignment horizontal="center" vertical="center" wrapText="1"/>
      <protection/>
    </xf>
    <xf numFmtId="37" fontId="25" fillId="40" borderId="175" xfId="46" applyNumberFormat="1" applyFont="1" applyFill="1" applyBorder="1" applyAlignment="1" applyProtection="1">
      <alignment horizontal="center"/>
      <protection/>
    </xf>
    <xf numFmtId="37" fontId="25" fillId="40" borderId="228" xfId="46" applyNumberFormat="1" applyFont="1" applyFill="1" applyBorder="1" applyAlignment="1" applyProtection="1">
      <alignment horizontal="center"/>
      <protection/>
    </xf>
    <xf numFmtId="37" fontId="25" fillId="40" borderId="176" xfId="46" applyNumberFormat="1" applyFont="1" applyFill="1" applyBorder="1" applyAlignment="1" applyProtection="1">
      <alignment horizontal="center"/>
      <protection/>
    </xf>
    <xf numFmtId="1" fontId="5" fillId="35" borderId="231" xfId="64" applyNumberFormat="1" applyFont="1" applyFill="1" applyBorder="1" applyAlignment="1">
      <alignment horizontal="center" vertical="center" wrapText="1"/>
      <protection/>
    </xf>
    <xf numFmtId="1" fontId="5" fillId="35" borderId="233" xfId="64" applyNumberFormat="1" applyFont="1" applyFill="1" applyBorder="1" applyAlignment="1">
      <alignment horizontal="center" vertical="center" wrapText="1"/>
      <protection/>
    </xf>
    <xf numFmtId="1" fontId="5" fillId="35" borderId="40" xfId="64" applyNumberFormat="1" applyFont="1" applyFill="1" applyBorder="1" applyAlignment="1">
      <alignment horizontal="center" vertical="center" wrapText="1"/>
      <protection/>
    </xf>
    <xf numFmtId="49" fontId="13" fillId="35" borderId="45" xfId="58" applyNumberFormat="1" applyFont="1" applyFill="1" applyBorder="1" applyAlignment="1">
      <alignment horizontal="center" vertical="center" wrapText="1"/>
      <protection/>
    </xf>
    <xf numFmtId="49" fontId="13" fillId="35" borderId="156" xfId="58" applyNumberFormat="1" applyFont="1" applyFill="1" applyBorder="1" applyAlignment="1">
      <alignment horizontal="center" vertical="center" wrapText="1"/>
      <protection/>
    </xf>
    <xf numFmtId="49" fontId="13" fillId="35" borderId="234" xfId="58" applyNumberFormat="1" applyFont="1" applyFill="1" applyBorder="1" applyAlignment="1">
      <alignment horizontal="center" vertical="center" wrapText="1"/>
      <protection/>
    </xf>
    <xf numFmtId="49" fontId="13" fillId="35" borderId="235" xfId="58" applyNumberFormat="1" applyFont="1" applyFill="1" applyBorder="1" applyAlignment="1">
      <alignment horizontal="center" vertical="center" wrapText="1"/>
      <protection/>
    </xf>
    <xf numFmtId="49" fontId="16" fillId="35" borderId="236" xfId="58" applyNumberFormat="1" applyFont="1" applyFill="1" applyBorder="1" applyAlignment="1">
      <alignment horizontal="center" vertical="center" wrapText="1"/>
      <protection/>
    </xf>
    <xf numFmtId="0" fontId="29" fillId="0" borderId="237" xfId="58" applyFont="1" applyBorder="1" applyAlignment="1">
      <alignment horizontal="center" vertical="center" wrapText="1"/>
      <protection/>
    </xf>
    <xf numFmtId="49" fontId="13" fillId="35" borderId="238" xfId="58" applyNumberFormat="1" applyFont="1" applyFill="1" applyBorder="1" applyAlignment="1">
      <alignment horizontal="center" vertical="center" wrapText="1"/>
      <protection/>
    </xf>
    <xf numFmtId="49" fontId="13" fillId="35" borderId="239" xfId="58" applyNumberFormat="1" applyFont="1" applyFill="1" applyBorder="1" applyAlignment="1">
      <alignment horizontal="center" vertical="center" wrapText="1"/>
      <protection/>
    </xf>
    <xf numFmtId="37" fontId="32" fillId="40" borderId="175" xfId="47" applyNumberFormat="1" applyFont="1" applyFill="1" applyBorder="1" applyAlignment="1">
      <alignment horizontal="center"/>
    </xf>
    <xf numFmtId="37" fontId="32" fillId="40" borderId="176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63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40" xfId="58" applyNumberFormat="1" applyFont="1" applyFill="1" applyBorder="1" applyAlignment="1">
      <alignment horizontal="center" vertical="center" wrapText="1"/>
      <protection/>
    </xf>
    <xf numFmtId="0" fontId="14" fillId="35" borderId="70" xfId="58" applyFont="1" applyFill="1" applyBorder="1" applyAlignment="1">
      <alignment vertical="center"/>
      <protection/>
    </xf>
    <xf numFmtId="0" fontId="14" fillId="35" borderId="241" xfId="58" applyFont="1" applyFill="1" applyBorder="1" applyAlignment="1">
      <alignment vertical="center"/>
      <protection/>
    </xf>
    <xf numFmtId="0" fontId="14" fillId="35" borderId="62" xfId="58" applyFont="1" applyFill="1" applyBorder="1" applyAlignment="1">
      <alignment vertical="center"/>
      <protection/>
    </xf>
    <xf numFmtId="1" fontId="16" fillId="35" borderId="242" xfId="58" applyNumberFormat="1" applyFont="1" applyFill="1" applyBorder="1" applyAlignment="1">
      <alignment horizontal="center" vertical="center" wrapText="1"/>
      <protection/>
    </xf>
    <xf numFmtId="1" fontId="16" fillId="35" borderId="243" xfId="58" applyNumberFormat="1" applyFont="1" applyFill="1" applyBorder="1" applyAlignment="1">
      <alignment horizontal="center" vertical="center" wrapText="1"/>
      <protection/>
    </xf>
    <xf numFmtId="0" fontId="28" fillId="35" borderId="55" xfId="58" applyFont="1" applyFill="1" applyBorder="1" applyAlignment="1">
      <alignment horizontal="center" vertical="center" wrapText="1"/>
      <protection/>
    </xf>
    <xf numFmtId="49" fontId="16" fillId="35" borderId="54" xfId="58" applyNumberFormat="1" applyFont="1" applyFill="1" applyBorder="1" applyAlignment="1">
      <alignment horizontal="center" vertical="center" wrapText="1"/>
      <protection/>
    </xf>
    <xf numFmtId="49" fontId="16" fillId="35" borderId="52" xfId="58" applyNumberFormat="1" applyFont="1" applyFill="1" applyBorder="1" applyAlignment="1">
      <alignment horizontal="center" vertical="center" wrapText="1"/>
      <protection/>
    </xf>
    <xf numFmtId="49" fontId="16" fillId="35" borderId="244" xfId="58" applyNumberFormat="1" applyFont="1" applyFill="1" applyBorder="1" applyAlignment="1">
      <alignment horizontal="center" vertical="center" wrapText="1"/>
      <protection/>
    </xf>
    <xf numFmtId="49" fontId="13" fillId="35" borderId="245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29" xfId="58" applyNumberFormat="1" applyFont="1" applyFill="1" applyBorder="1" applyAlignment="1">
      <alignment horizontal="center" vertical="center" wrapText="1"/>
      <protection/>
    </xf>
    <xf numFmtId="0" fontId="17" fillId="35" borderId="129" xfId="58" applyFont="1" applyFill="1" applyBorder="1" applyAlignment="1">
      <alignment horizontal="center"/>
      <protection/>
    </xf>
    <xf numFmtId="0" fontId="17" fillId="35" borderId="246" xfId="58" applyFont="1" applyFill="1" applyBorder="1" applyAlignment="1">
      <alignment horizontal="center"/>
      <protection/>
    </xf>
    <xf numFmtId="0" fontId="17" fillId="35" borderId="174" xfId="58" applyFont="1" applyFill="1" applyBorder="1" applyAlignment="1">
      <alignment horizontal="center"/>
      <protection/>
    </xf>
    <xf numFmtId="0" fontId="17" fillId="35" borderId="247" xfId="58" applyFont="1" applyFill="1" applyBorder="1" applyAlignment="1">
      <alignment horizontal="center"/>
      <protection/>
    </xf>
    <xf numFmtId="0" fontId="17" fillId="35" borderId="248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31" xfId="64" applyNumberFormat="1" applyFont="1" applyFill="1" applyBorder="1" applyAlignment="1">
      <alignment horizontal="center" vertical="center" wrapText="1"/>
      <protection/>
    </xf>
    <xf numFmtId="1" fontId="13" fillId="35" borderId="233" xfId="64" applyNumberFormat="1" applyFont="1" applyFill="1" applyBorder="1" applyAlignment="1">
      <alignment horizontal="center" vertical="center" wrapText="1"/>
      <protection/>
    </xf>
    <xf numFmtId="1" fontId="13" fillId="35" borderId="40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75" xfId="64" applyFont="1" applyFill="1" applyBorder="1" applyAlignment="1">
      <alignment horizontal="center"/>
      <protection/>
    </xf>
    <xf numFmtId="0" fontId="12" fillId="35" borderId="228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30" xfId="64" applyFont="1" applyFill="1" applyBorder="1" applyAlignment="1">
      <alignment horizontal="center"/>
      <protection/>
    </xf>
    <xf numFmtId="0" fontId="12" fillId="35" borderId="176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63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75" xfId="46" applyNumberFormat="1" applyFont="1" applyFill="1" applyBorder="1" applyAlignment="1" applyProtection="1">
      <alignment horizontal="center"/>
      <protection/>
    </xf>
    <xf numFmtId="37" fontId="34" fillId="40" borderId="228" xfId="46" applyNumberFormat="1" applyFont="1" applyFill="1" applyBorder="1" applyAlignment="1" applyProtection="1">
      <alignment horizontal="center"/>
      <protection/>
    </xf>
    <xf numFmtId="37" fontId="34" fillId="40" borderId="176" xfId="46" applyNumberFormat="1" applyFont="1" applyFill="1" applyBorder="1" applyAlignment="1" applyProtection="1">
      <alignment horizontal="center"/>
      <protection/>
    </xf>
    <xf numFmtId="0" fontId="13" fillId="35" borderId="175" xfId="64" applyFont="1" applyFill="1" applyBorder="1" applyAlignment="1">
      <alignment horizontal="center" vertical="center"/>
      <protection/>
    </xf>
    <xf numFmtId="0" fontId="13" fillId="35" borderId="228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30" xfId="64" applyFont="1" applyFill="1" applyBorder="1" applyAlignment="1">
      <alignment horizontal="center" vertical="center"/>
      <protection/>
    </xf>
    <xf numFmtId="0" fontId="13" fillId="35" borderId="176" xfId="64" applyFont="1" applyFill="1" applyBorder="1" applyAlignment="1">
      <alignment horizontal="center" vertical="center"/>
      <protection/>
    </xf>
    <xf numFmtId="49" fontId="13" fillId="35" borderId="173" xfId="58" applyNumberFormat="1" applyFont="1" applyFill="1" applyBorder="1" applyAlignment="1">
      <alignment horizontal="center" vertical="center" wrapText="1"/>
      <protection/>
    </xf>
    <xf numFmtId="49" fontId="13" fillId="35" borderId="157" xfId="58" applyNumberFormat="1" applyFont="1" applyFill="1" applyBorder="1" applyAlignment="1">
      <alignment horizontal="center" vertical="center" wrapText="1"/>
      <protection/>
    </xf>
    <xf numFmtId="49" fontId="13" fillId="35" borderId="249" xfId="58" applyNumberFormat="1" applyFont="1" applyFill="1" applyBorder="1" applyAlignment="1">
      <alignment horizontal="center" vertical="center" wrapText="1"/>
      <protection/>
    </xf>
    <xf numFmtId="49" fontId="16" fillId="35" borderId="250" xfId="58" applyNumberFormat="1" applyFont="1" applyFill="1" applyBorder="1" applyAlignment="1">
      <alignment horizontal="center" vertical="center" wrapText="1"/>
      <protection/>
    </xf>
    <xf numFmtId="0" fontId="29" fillId="0" borderId="251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63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118" xfId="58" applyNumberFormat="1" applyFont="1" applyFill="1" applyBorder="1" applyAlignment="1">
      <alignment horizontal="center" vertical="center" wrapText="1"/>
      <protection/>
    </xf>
    <xf numFmtId="1" fontId="12" fillId="35" borderId="145" xfId="58" applyNumberFormat="1" applyFont="1" applyFill="1" applyBorder="1" applyAlignment="1">
      <alignment horizontal="center" vertical="center" wrapText="1"/>
      <protection/>
    </xf>
    <xf numFmtId="0" fontId="6" fillId="35" borderId="252" xfId="58" applyFont="1" applyFill="1" applyBorder="1" applyAlignment="1">
      <alignment horizontal="center" vertical="center" wrapText="1"/>
      <protection/>
    </xf>
    <xf numFmtId="49" fontId="13" fillId="35" borderId="117" xfId="58" applyNumberFormat="1" applyFont="1" applyFill="1" applyBorder="1" applyAlignment="1">
      <alignment horizontal="center" vertical="center" wrapText="1"/>
      <protection/>
    </xf>
    <xf numFmtId="49" fontId="13" fillId="35" borderId="253" xfId="58" applyNumberFormat="1" applyFont="1" applyFill="1" applyBorder="1" applyAlignment="1">
      <alignment horizontal="center" vertical="center" wrapText="1"/>
      <protection/>
    </xf>
    <xf numFmtId="1" fontId="13" fillId="35" borderId="114" xfId="58" applyNumberFormat="1" applyFont="1" applyFill="1" applyBorder="1" applyAlignment="1">
      <alignment horizontal="center" vertical="center" wrapText="1"/>
      <protection/>
    </xf>
    <xf numFmtId="1" fontId="13" fillId="35" borderId="126" xfId="58" applyNumberFormat="1" applyFont="1" applyFill="1" applyBorder="1" applyAlignment="1">
      <alignment horizontal="center" vertical="center" wrapText="1"/>
      <protection/>
    </xf>
    <xf numFmtId="0" fontId="14" fillId="35" borderId="155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44" xfId="58" applyNumberFormat="1" applyFont="1" applyFill="1" applyBorder="1" applyAlignment="1">
      <alignment horizontal="center" vertical="center" wrapText="1"/>
      <protection/>
    </xf>
    <xf numFmtId="1" fontId="12" fillId="35" borderId="154" xfId="58" applyNumberFormat="1" applyFont="1" applyFill="1" applyBorder="1" applyAlignment="1">
      <alignment horizontal="center" vertical="center" wrapText="1"/>
      <protection/>
    </xf>
    <xf numFmtId="0" fontId="6" fillId="35" borderId="57" xfId="58" applyFont="1" applyFill="1" applyBorder="1" applyAlignment="1">
      <alignment horizontal="center" vertical="center" wrapText="1"/>
      <protection/>
    </xf>
    <xf numFmtId="0" fontId="13" fillId="35" borderId="129" xfId="58" applyFont="1" applyFill="1" applyBorder="1" applyAlignment="1">
      <alignment horizontal="center"/>
      <protection/>
    </xf>
    <xf numFmtId="0" fontId="13" fillId="35" borderId="246" xfId="58" applyFont="1" applyFill="1" applyBorder="1" applyAlignment="1">
      <alignment horizontal="center"/>
      <protection/>
    </xf>
    <xf numFmtId="0" fontId="13" fillId="35" borderId="174" xfId="58" applyFont="1" applyFill="1" applyBorder="1" applyAlignment="1">
      <alignment horizontal="center"/>
      <protection/>
    </xf>
    <xf numFmtId="0" fontId="13" fillId="35" borderId="130" xfId="58" applyFont="1" applyFill="1" applyBorder="1" applyAlignment="1">
      <alignment horizontal="center"/>
      <protection/>
    </xf>
    <xf numFmtId="0" fontId="13" fillId="35" borderId="247" xfId="58" applyFont="1" applyFill="1" applyBorder="1" applyAlignment="1">
      <alignment horizontal="center"/>
      <protection/>
    </xf>
    <xf numFmtId="1" fontId="17" fillId="35" borderId="240" xfId="58" applyNumberFormat="1" applyFont="1" applyFill="1" applyBorder="1" applyAlignment="1">
      <alignment horizontal="center" vertical="center" wrapText="1"/>
      <protection/>
    </xf>
    <xf numFmtId="0" fontId="30" fillId="35" borderId="70" xfId="58" applyFont="1" applyFill="1" applyBorder="1" applyAlignment="1">
      <alignment vertical="center"/>
      <protection/>
    </xf>
    <xf numFmtId="0" fontId="30" fillId="35" borderId="241" xfId="58" applyFont="1" applyFill="1" applyBorder="1" applyAlignment="1">
      <alignment vertical="center"/>
      <protection/>
    </xf>
    <xf numFmtId="0" fontId="30" fillId="35" borderId="62" xfId="58" applyFont="1" applyFill="1" applyBorder="1" applyAlignment="1">
      <alignment vertical="center"/>
      <protection/>
    </xf>
    <xf numFmtId="49" fontId="16" fillId="35" borderId="254" xfId="58" applyNumberFormat="1" applyFont="1" applyFill="1" applyBorder="1" applyAlignment="1">
      <alignment horizontal="center" vertical="center" wrapText="1"/>
      <protection/>
    </xf>
    <xf numFmtId="1" fontId="16" fillId="35" borderId="240" xfId="58" applyNumberFormat="1" applyFont="1" applyFill="1" applyBorder="1" applyAlignment="1">
      <alignment horizontal="center" vertical="center" wrapText="1"/>
      <protection/>
    </xf>
    <xf numFmtId="0" fontId="28" fillId="35" borderId="70" xfId="58" applyFont="1" applyFill="1" applyBorder="1" applyAlignment="1">
      <alignment vertical="center"/>
      <protection/>
    </xf>
    <xf numFmtId="0" fontId="28" fillId="35" borderId="241" xfId="58" applyFont="1" applyFill="1" applyBorder="1" applyAlignment="1">
      <alignment vertical="center"/>
      <protection/>
    </xf>
    <xf numFmtId="0" fontId="28" fillId="35" borderId="62" xfId="58" applyFont="1" applyFill="1" applyBorder="1" applyAlignment="1">
      <alignment vertical="center"/>
      <protection/>
    </xf>
    <xf numFmtId="49" fontId="16" fillId="35" borderId="117" xfId="58" applyNumberFormat="1" applyFont="1" applyFill="1" applyBorder="1" applyAlignment="1">
      <alignment horizontal="center" vertical="center" wrapText="1"/>
      <protection/>
    </xf>
    <xf numFmtId="49" fontId="16" fillId="35" borderId="253" xfId="58" applyNumberFormat="1" applyFont="1" applyFill="1" applyBorder="1" applyAlignment="1">
      <alignment horizontal="center" vertical="center" wrapText="1"/>
      <protection/>
    </xf>
    <xf numFmtId="37" fontId="44" fillId="40" borderId="175" xfId="47" applyNumberFormat="1" applyFont="1" applyFill="1" applyBorder="1" applyAlignment="1">
      <alignment horizontal="center"/>
    </xf>
    <xf numFmtId="37" fontId="44" fillId="40" borderId="176" xfId="47" applyNumberFormat="1" applyFont="1" applyFill="1" applyBorder="1" applyAlignment="1">
      <alignment horizontal="center"/>
    </xf>
    <xf numFmtId="49" fontId="16" fillId="35" borderId="175" xfId="58" applyNumberFormat="1" applyFont="1" applyFill="1" applyBorder="1" applyAlignment="1">
      <alignment horizontal="center" vertical="center" wrapText="1"/>
      <protection/>
    </xf>
    <xf numFmtId="49" fontId="16" fillId="35" borderId="228" xfId="58" applyNumberFormat="1" applyFont="1" applyFill="1" applyBorder="1" applyAlignment="1">
      <alignment horizontal="center" vertical="center" wrapText="1"/>
      <protection/>
    </xf>
    <xf numFmtId="49" fontId="16" fillId="35" borderId="176" xfId="58" applyNumberFormat="1" applyFont="1" applyFill="1" applyBorder="1" applyAlignment="1">
      <alignment horizontal="center" vertical="center" wrapText="1"/>
      <protection/>
    </xf>
    <xf numFmtId="49" fontId="16" fillId="35" borderId="255" xfId="58" applyNumberFormat="1" applyFont="1" applyFill="1" applyBorder="1" applyAlignment="1">
      <alignment horizontal="center" vertical="center" wrapText="1"/>
      <protection/>
    </xf>
    <xf numFmtId="1" fontId="16" fillId="35" borderId="256" xfId="58" applyNumberFormat="1" applyFont="1" applyFill="1" applyBorder="1" applyAlignment="1">
      <alignment horizontal="center" vertical="center" wrapText="1"/>
      <protection/>
    </xf>
    <xf numFmtId="1" fontId="16" fillId="35" borderId="146" xfId="58" applyNumberFormat="1" applyFont="1" applyFill="1" applyBorder="1" applyAlignment="1">
      <alignment horizontal="center" vertical="center" wrapText="1"/>
      <protection/>
    </xf>
    <xf numFmtId="1" fontId="16" fillId="35" borderId="90" xfId="58" applyNumberFormat="1" applyFont="1" applyFill="1" applyBorder="1" applyAlignment="1">
      <alignment horizontal="center" vertical="center" wrapText="1"/>
      <protection/>
    </xf>
    <xf numFmtId="0" fontId="17" fillId="35" borderId="257" xfId="58" applyFont="1" applyFill="1" applyBorder="1" applyAlignment="1">
      <alignment horizontal="center"/>
      <protection/>
    </xf>
    <xf numFmtId="0" fontId="17" fillId="35" borderId="128" xfId="58" applyFont="1" applyFill="1" applyBorder="1" applyAlignment="1">
      <alignment horizontal="center"/>
      <protection/>
    </xf>
    <xf numFmtId="0" fontId="17" fillId="35" borderId="258" xfId="58" applyFont="1" applyFill="1" applyBorder="1" applyAlignment="1">
      <alignment horizontal="center"/>
      <protection/>
    </xf>
    <xf numFmtId="0" fontId="17" fillId="35" borderId="259" xfId="58" applyFont="1" applyFill="1" applyBorder="1" applyAlignment="1">
      <alignment horizontal="center"/>
      <protection/>
    </xf>
    <xf numFmtId="1" fontId="16" fillId="35" borderId="260" xfId="58" applyNumberFormat="1" applyFont="1" applyFill="1" applyBorder="1" applyAlignment="1">
      <alignment horizontal="center" vertical="center" wrapText="1"/>
      <protection/>
    </xf>
    <xf numFmtId="1" fontId="16" fillId="35" borderId="261" xfId="58" applyNumberFormat="1" applyFont="1" applyFill="1" applyBorder="1" applyAlignment="1">
      <alignment horizontal="center" vertical="center" wrapText="1"/>
      <protection/>
    </xf>
    <xf numFmtId="49" fontId="16" fillId="35" borderId="237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37" fontId="139" fillId="0" borderId="23" xfId="61" applyFont="1" applyFill="1" applyBorder="1" applyAlignment="1" applyProtection="1">
      <alignment horizontal="center" vertic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2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322" customWidth="1"/>
    <col min="2" max="2" width="14.421875" style="322" customWidth="1"/>
    <col min="3" max="3" width="67.421875" style="322" customWidth="1"/>
    <col min="4" max="4" width="2.140625" style="322" customWidth="1"/>
    <col min="5" max="16384" width="11.421875" style="322" customWidth="1"/>
  </cols>
  <sheetData>
    <row r="1" ht="2.25" customHeight="1" thickBot="1">
      <c r="B1" s="321"/>
    </row>
    <row r="2" spans="2:3" ht="11.25" customHeight="1" thickTop="1">
      <c r="B2" s="323"/>
      <c r="C2" s="324"/>
    </row>
    <row r="3" spans="2:3" ht="21.75" customHeight="1">
      <c r="B3" s="325" t="s">
        <v>72</v>
      </c>
      <c r="C3" s="326"/>
    </row>
    <row r="4" spans="2:3" ht="18" customHeight="1">
      <c r="B4" s="327" t="s">
        <v>73</v>
      </c>
      <c r="C4" s="326"/>
    </row>
    <row r="5" spans="2:3" ht="18" customHeight="1">
      <c r="B5" s="328" t="s">
        <v>74</v>
      </c>
      <c r="C5" s="326"/>
    </row>
    <row r="6" spans="2:3" ht="9" customHeight="1">
      <c r="B6" s="329"/>
      <c r="C6" s="326"/>
    </row>
    <row r="7" spans="2:3" ht="3" customHeight="1">
      <c r="B7" s="330"/>
      <c r="C7" s="331"/>
    </row>
    <row r="8" spans="2:5" ht="24">
      <c r="B8" s="543" t="s">
        <v>145</v>
      </c>
      <c r="C8" s="544"/>
      <c r="E8" s="332"/>
    </row>
    <row r="9" spans="2:5" ht="23.25">
      <c r="B9" s="545" t="s">
        <v>37</v>
      </c>
      <c r="C9" s="546"/>
      <c r="E9" s="332"/>
    </row>
    <row r="10" spans="2:3" ht="15.75" customHeight="1">
      <c r="B10" s="547" t="s">
        <v>75</v>
      </c>
      <c r="C10" s="548"/>
    </row>
    <row r="11" spans="2:3" ht="4.5" customHeight="1" thickBot="1">
      <c r="B11" s="333"/>
      <c r="C11" s="334"/>
    </row>
    <row r="12" spans="2:3" ht="19.5" customHeight="1" thickBot="1" thickTop="1">
      <c r="B12" s="364" t="s">
        <v>76</v>
      </c>
      <c r="C12" s="365" t="s">
        <v>134</v>
      </c>
    </row>
    <row r="13" spans="2:3" ht="19.5" customHeight="1" thickTop="1">
      <c r="B13" s="335" t="s">
        <v>77</v>
      </c>
      <c r="C13" s="336" t="s">
        <v>78</v>
      </c>
    </row>
    <row r="14" spans="2:3" ht="19.5" customHeight="1">
      <c r="B14" s="337" t="s">
        <v>79</v>
      </c>
      <c r="C14" s="338" t="s">
        <v>80</v>
      </c>
    </row>
    <row r="15" spans="2:3" ht="19.5" customHeight="1">
      <c r="B15" s="339" t="s">
        <v>81</v>
      </c>
      <c r="C15" s="340" t="s">
        <v>82</v>
      </c>
    </row>
    <row r="16" spans="2:3" ht="19.5" customHeight="1">
      <c r="B16" s="337" t="s">
        <v>83</v>
      </c>
      <c r="C16" s="338" t="s">
        <v>84</v>
      </c>
    </row>
    <row r="17" spans="2:3" ht="19.5" customHeight="1">
      <c r="B17" s="339" t="s">
        <v>85</v>
      </c>
      <c r="C17" s="340" t="s">
        <v>86</v>
      </c>
    </row>
    <row r="18" spans="2:3" ht="19.5" customHeight="1">
      <c r="B18" s="337" t="s">
        <v>87</v>
      </c>
      <c r="C18" s="338" t="s">
        <v>88</v>
      </c>
    </row>
    <row r="19" spans="2:3" ht="19.5" customHeight="1">
      <c r="B19" s="339" t="s">
        <v>89</v>
      </c>
      <c r="C19" s="340" t="s">
        <v>90</v>
      </c>
    </row>
    <row r="20" spans="2:3" ht="19.5" customHeight="1">
      <c r="B20" s="337" t="s">
        <v>91</v>
      </c>
      <c r="C20" s="338" t="s">
        <v>92</v>
      </c>
    </row>
    <row r="21" spans="2:3" ht="19.5" customHeight="1">
      <c r="B21" s="339" t="s">
        <v>93</v>
      </c>
      <c r="C21" s="340" t="s">
        <v>94</v>
      </c>
    </row>
    <row r="22" spans="2:3" ht="19.5" customHeight="1">
      <c r="B22" s="337" t="s">
        <v>95</v>
      </c>
      <c r="C22" s="338" t="s">
        <v>96</v>
      </c>
    </row>
    <row r="23" spans="2:3" ht="20.25" customHeight="1">
      <c r="B23" s="339" t="s">
        <v>97</v>
      </c>
      <c r="C23" s="340" t="s">
        <v>98</v>
      </c>
    </row>
    <row r="24" spans="2:3" ht="20.25" customHeight="1">
      <c r="B24" s="337" t="s">
        <v>99</v>
      </c>
      <c r="C24" s="338" t="s">
        <v>100</v>
      </c>
    </row>
    <row r="25" spans="2:3" ht="20.25" customHeight="1">
      <c r="B25" s="339" t="s">
        <v>101</v>
      </c>
      <c r="C25" s="341" t="s">
        <v>102</v>
      </c>
    </row>
    <row r="26" spans="2:3" ht="20.25" customHeight="1">
      <c r="B26" s="337" t="s">
        <v>103</v>
      </c>
      <c r="C26" s="366" t="s">
        <v>104</v>
      </c>
    </row>
    <row r="27" spans="2:4" ht="20.25" customHeight="1">
      <c r="B27" s="339" t="s">
        <v>114</v>
      </c>
      <c r="C27" s="340" t="s">
        <v>126</v>
      </c>
      <c r="D27" s="374"/>
    </row>
    <row r="28" spans="2:4" ht="20.25" customHeight="1">
      <c r="B28" s="455" t="s">
        <v>115</v>
      </c>
      <c r="C28" s="353" t="s">
        <v>127</v>
      </c>
      <c r="D28" s="374"/>
    </row>
    <row r="29" spans="2:4" ht="20.25" customHeight="1">
      <c r="B29" s="339" t="s">
        <v>116</v>
      </c>
      <c r="C29" s="341" t="s">
        <v>128</v>
      </c>
      <c r="D29" s="374"/>
    </row>
    <row r="30" spans="2:4" ht="20.25" customHeight="1" thickBot="1">
      <c r="B30" s="456" t="s">
        <v>117</v>
      </c>
      <c r="C30" s="354" t="s">
        <v>129</v>
      </c>
      <c r="D30" s="374"/>
    </row>
    <row r="31" s="470" customFormat="1" ht="15" customHeight="1" thickTop="1"/>
    <row r="32" s="470" customFormat="1" ht="13.5">
      <c r="B32" s="471"/>
    </row>
    <row r="33" s="470" customFormat="1" ht="12.75"/>
    <row r="34" s="470" customFormat="1" ht="12.75"/>
    <row r="35" spans="1:3" ht="13.5">
      <c r="A35" s="367"/>
      <c r="B35" s="368" t="s">
        <v>135</v>
      </c>
      <c r="C35" s="367"/>
    </row>
    <row r="36" spans="1:3" ht="12.75">
      <c r="A36" s="367"/>
      <c r="B36" s="367" t="s">
        <v>136</v>
      </c>
      <c r="C36" s="367"/>
    </row>
    <row r="37" spans="1:3" ht="12.75">
      <c r="A37" s="367"/>
      <c r="B37" s="367"/>
      <c r="C37" s="367"/>
    </row>
    <row r="38" spans="1:3" ht="13.5">
      <c r="A38" s="367"/>
      <c r="B38" s="368" t="s">
        <v>137</v>
      </c>
      <c r="C38" s="367"/>
    </row>
    <row r="39" spans="1:3" ht="12.75">
      <c r="A39" s="367"/>
      <c r="B39" s="367" t="s">
        <v>138</v>
      </c>
      <c r="C39" s="367"/>
    </row>
    <row r="40" spans="1:3" ht="12.75">
      <c r="A40" s="367"/>
      <c r="B40" s="367"/>
      <c r="C40" s="367"/>
    </row>
    <row r="41" spans="1:3" ht="15">
      <c r="A41" s="367"/>
      <c r="B41" s="369" t="s">
        <v>105</v>
      </c>
      <c r="C41" s="367"/>
    </row>
    <row r="42" spans="1:3" ht="13.5">
      <c r="A42" s="367"/>
      <c r="B42" s="368" t="s">
        <v>139</v>
      </c>
      <c r="C42" s="367"/>
    </row>
    <row r="43" spans="1:3" ht="13.5">
      <c r="A43" s="367"/>
      <c r="B43" s="370" t="s">
        <v>106</v>
      </c>
      <c r="C43" s="367"/>
    </row>
    <row r="44" spans="1:3" ht="12.75">
      <c r="A44" s="367"/>
      <c r="B44" s="371" t="s">
        <v>107</v>
      </c>
      <c r="C44" s="367"/>
    </row>
    <row r="45" spans="1:3" ht="12.75">
      <c r="A45" s="367"/>
      <c r="B45" s="367"/>
      <c r="C45" s="367"/>
    </row>
    <row r="46" spans="1:3" ht="12.75">
      <c r="A46" s="367"/>
      <c r="B46" s="367"/>
      <c r="C46" s="367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45"/>
  <sheetViews>
    <sheetView showGridLines="0" zoomScale="88" zoomScaleNormal="88" zoomScalePageLayoutView="0" workbookViewId="0" topLeftCell="A19">
      <selection activeCell="A45" sqref="A45"/>
    </sheetView>
  </sheetViews>
  <sheetFormatPr defaultColWidth="9.140625" defaultRowHeight="15"/>
  <cols>
    <col min="1" max="1" width="15.8515625" style="170" customWidth="1"/>
    <col min="2" max="2" width="9.8515625" style="170" customWidth="1"/>
    <col min="3" max="3" width="12.00390625" style="170" customWidth="1"/>
    <col min="4" max="4" width="9.140625" style="170" bestFit="1" customWidth="1"/>
    <col min="5" max="5" width="11.140625" style="170" customWidth="1"/>
    <col min="6" max="6" width="9.7109375" style="170" customWidth="1"/>
    <col min="7" max="7" width="11.7109375" style="170" customWidth="1"/>
    <col min="8" max="8" width="9.140625" style="170" bestFit="1" customWidth="1"/>
    <col min="9" max="10" width="10.421875" style="170" customWidth="1"/>
    <col min="11" max="11" width="12.00390625" style="170" customWidth="1"/>
    <col min="12" max="12" width="10.421875" style="170" bestFit="1" customWidth="1"/>
    <col min="13" max="13" width="10.7109375" style="170" customWidth="1"/>
    <col min="14" max="14" width="10.421875" style="170" bestFit="1" customWidth="1"/>
    <col min="15" max="15" width="11.57421875" style="170" customWidth="1"/>
    <col min="16" max="16" width="10.421875" style="170" bestFit="1" customWidth="1"/>
    <col min="17" max="17" width="10.28125" style="170" customWidth="1"/>
    <col min="18" max="16384" width="9.140625" style="170" customWidth="1"/>
  </cols>
  <sheetData>
    <row r="1" spans="14:17" ht="19.5" thickBot="1">
      <c r="N1" s="670" t="s">
        <v>27</v>
      </c>
      <c r="O1" s="671"/>
      <c r="P1" s="671"/>
      <c r="Q1" s="672"/>
    </row>
    <row r="2" ht="3.75" customHeight="1" thickBot="1"/>
    <row r="3" spans="1:17" ht="24" customHeight="1" thickTop="1">
      <c r="A3" s="664" t="s">
        <v>52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6"/>
    </row>
    <row r="4" spans="1:17" ht="23.25" customHeight="1" thickBot="1">
      <c r="A4" s="656" t="s">
        <v>37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8"/>
    </row>
    <row r="5" spans="1:17" s="195" customFormat="1" ht="20.25" customHeight="1" thickBot="1">
      <c r="A5" s="667" t="s">
        <v>140</v>
      </c>
      <c r="B5" s="673" t="s">
        <v>35</v>
      </c>
      <c r="C5" s="674"/>
      <c r="D5" s="674"/>
      <c r="E5" s="674"/>
      <c r="F5" s="675"/>
      <c r="G5" s="675"/>
      <c r="H5" s="675"/>
      <c r="I5" s="676"/>
      <c r="J5" s="674" t="s">
        <v>34</v>
      </c>
      <c r="K5" s="674"/>
      <c r="L5" s="674"/>
      <c r="M5" s="674"/>
      <c r="N5" s="674"/>
      <c r="O5" s="674"/>
      <c r="P5" s="674"/>
      <c r="Q5" s="677"/>
    </row>
    <row r="6" spans="1:17" s="457" customFormat="1" ht="28.5" customHeight="1" thickBot="1">
      <c r="A6" s="668"/>
      <c r="B6" s="586" t="s">
        <v>151</v>
      </c>
      <c r="C6" s="587"/>
      <c r="D6" s="588"/>
      <c r="E6" s="584" t="s">
        <v>33</v>
      </c>
      <c r="F6" s="586" t="s">
        <v>152</v>
      </c>
      <c r="G6" s="587"/>
      <c r="H6" s="588"/>
      <c r="I6" s="582" t="s">
        <v>32</v>
      </c>
      <c r="J6" s="586" t="s">
        <v>153</v>
      </c>
      <c r="K6" s="587"/>
      <c r="L6" s="588"/>
      <c r="M6" s="584" t="s">
        <v>33</v>
      </c>
      <c r="N6" s="586" t="s">
        <v>154</v>
      </c>
      <c r="O6" s="587"/>
      <c r="P6" s="588"/>
      <c r="Q6" s="584" t="s">
        <v>32</v>
      </c>
    </row>
    <row r="7" spans="1:17" s="194" customFormat="1" ht="22.5" customHeight="1" thickBot="1">
      <c r="A7" s="669"/>
      <c r="B7" s="114" t="s">
        <v>21</v>
      </c>
      <c r="C7" s="111" t="s">
        <v>20</v>
      </c>
      <c r="D7" s="111" t="s">
        <v>16</v>
      </c>
      <c r="E7" s="585"/>
      <c r="F7" s="114" t="s">
        <v>21</v>
      </c>
      <c r="G7" s="112" t="s">
        <v>20</v>
      </c>
      <c r="H7" s="111" t="s">
        <v>16</v>
      </c>
      <c r="I7" s="583"/>
      <c r="J7" s="114" t="s">
        <v>21</v>
      </c>
      <c r="K7" s="111" t="s">
        <v>20</v>
      </c>
      <c r="L7" s="112" t="s">
        <v>16</v>
      </c>
      <c r="M7" s="585"/>
      <c r="N7" s="113" t="s">
        <v>21</v>
      </c>
      <c r="O7" s="112" t="s">
        <v>20</v>
      </c>
      <c r="P7" s="111" t="s">
        <v>16</v>
      </c>
      <c r="Q7" s="585"/>
    </row>
    <row r="8" spans="1:17" s="196" customFormat="1" ht="18" customHeight="1" thickBot="1">
      <c r="A8" s="203" t="s">
        <v>49</v>
      </c>
      <c r="B8" s="202">
        <f>SUM(B9:B43)</f>
        <v>14331.956000000004</v>
      </c>
      <c r="C8" s="198">
        <f>SUM(C9:C43)</f>
        <v>1504.1529999999993</v>
      </c>
      <c r="D8" s="198">
        <f aca="true" t="shared" si="0" ref="D8:D13">C8+B8</f>
        <v>15836.109000000004</v>
      </c>
      <c r="E8" s="199">
        <f aca="true" t="shared" si="1" ref="E8:E13">D8/$D$8</f>
        <v>1</v>
      </c>
      <c r="F8" s="198">
        <f>SUM(F9:F43)</f>
        <v>13158.135</v>
      </c>
      <c r="G8" s="198">
        <f>SUM(G9:G43)</f>
        <v>1207.3130000000003</v>
      </c>
      <c r="H8" s="198">
        <f aca="true" t="shared" si="2" ref="H8:H13">G8+F8</f>
        <v>14365.448</v>
      </c>
      <c r="I8" s="201">
        <f aca="true" t="shared" si="3" ref="I8:I13">(D8/H8-1)</f>
        <v>0.10237487894564823</v>
      </c>
      <c r="J8" s="200">
        <f>SUM(J9:J43)</f>
        <v>147610.74400000006</v>
      </c>
      <c r="K8" s="198">
        <f>SUM(K9:K43)</f>
        <v>13945.686600000143</v>
      </c>
      <c r="L8" s="198">
        <f aca="true" t="shared" si="4" ref="L8:L13">K8+J8</f>
        <v>161556.4306000002</v>
      </c>
      <c r="M8" s="199">
        <f aca="true" t="shared" si="5" ref="M8:M13">(L8/$L$8)</f>
        <v>1</v>
      </c>
      <c r="N8" s="198">
        <f>SUM(N9:N43)</f>
        <v>134118.20300000007</v>
      </c>
      <c r="O8" s="198">
        <f>SUM(O9:O43)</f>
        <v>12750.045000000231</v>
      </c>
      <c r="P8" s="198">
        <f aca="true" t="shared" si="6" ref="P8:P13">O8+N8</f>
        <v>146868.2480000003</v>
      </c>
      <c r="Q8" s="197">
        <f aca="true" t="shared" si="7" ref="Q8:Q13">(L8/P8-1)</f>
        <v>0.10000924502074704</v>
      </c>
    </row>
    <row r="9" spans="1:17" s="171" customFormat="1" ht="18" customHeight="1" thickTop="1">
      <c r="A9" s="185" t="s">
        <v>223</v>
      </c>
      <c r="B9" s="184">
        <v>2181.098</v>
      </c>
      <c r="C9" s="180">
        <v>1.594</v>
      </c>
      <c r="D9" s="180">
        <f t="shared" si="0"/>
        <v>2182.692</v>
      </c>
      <c r="E9" s="183">
        <f t="shared" si="1"/>
        <v>0.13783006924238772</v>
      </c>
      <c r="F9" s="181">
        <v>1757.0979999999997</v>
      </c>
      <c r="G9" s="180">
        <v>1.614</v>
      </c>
      <c r="H9" s="180">
        <f t="shared" si="2"/>
        <v>1758.7119999999998</v>
      </c>
      <c r="I9" s="182">
        <f t="shared" si="3"/>
        <v>0.24107414971865793</v>
      </c>
      <c r="J9" s="181">
        <v>19217.369999999995</v>
      </c>
      <c r="K9" s="180">
        <v>52.236</v>
      </c>
      <c r="L9" s="180">
        <f t="shared" si="4"/>
        <v>19269.605999999996</v>
      </c>
      <c r="M9" s="182">
        <f t="shared" si="5"/>
        <v>0.11927476936965685</v>
      </c>
      <c r="N9" s="181">
        <v>16739.638000000003</v>
      </c>
      <c r="O9" s="180">
        <v>28.217</v>
      </c>
      <c r="P9" s="180">
        <f t="shared" si="6"/>
        <v>16767.855000000003</v>
      </c>
      <c r="Q9" s="179">
        <f t="shared" si="7"/>
        <v>0.14919922673472508</v>
      </c>
    </row>
    <row r="10" spans="1:17" s="171" customFormat="1" ht="18" customHeight="1">
      <c r="A10" s="185" t="s">
        <v>222</v>
      </c>
      <c r="B10" s="184">
        <v>1933.1359999999997</v>
      </c>
      <c r="C10" s="180">
        <v>75.022</v>
      </c>
      <c r="D10" s="180">
        <f t="shared" si="0"/>
        <v>2008.1579999999997</v>
      </c>
      <c r="E10" s="183">
        <f t="shared" si="1"/>
        <v>0.12680880132865965</v>
      </c>
      <c r="F10" s="181">
        <v>2236.4749999999995</v>
      </c>
      <c r="G10" s="180"/>
      <c r="H10" s="180">
        <f t="shared" si="2"/>
        <v>2236.4749999999995</v>
      </c>
      <c r="I10" s="182">
        <f t="shared" si="3"/>
        <v>-0.10208788383505285</v>
      </c>
      <c r="J10" s="181">
        <v>23217.491</v>
      </c>
      <c r="K10" s="180">
        <v>1126.3899999999996</v>
      </c>
      <c r="L10" s="180">
        <f t="shared" si="4"/>
        <v>24343.881</v>
      </c>
      <c r="M10" s="182">
        <f t="shared" si="5"/>
        <v>0.15068345413172288</v>
      </c>
      <c r="N10" s="181">
        <v>22837.75099999999</v>
      </c>
      <c r="O10" s="180">
        <v>399.50000000000017</v>
      </c>
      <c r="P10" s="180">
        <f t="shared" si="6"/>
        <v>23237.25099999999</v>
      </c>
      <c r="Q10" s="179">
        <f t="shared" si="7"/>
        <v>0.047623103094251995</v>
      </c>
    </row>
    <row r="11" spans="1:17" s="171" customFormat="1" ht="18" customHeight="1">
      <c r="A11" s="185" t="s">
        <v>225</v>
      </c>
      <c r="B11" s="184">
        <v>1916.376</v>
      </c>
      <c r="C11" s="180">
        <v>18.664</v>
      </c>
      <c r="D11" s="180">
        <f t="shared" si="0"/>
        <v>1935.04</v>
      </c>
      <c r="E11" s="183">
        <f t="shared" si="1"/>
        <v>0.12219163179541133</v>
      </c>
      <c r="F11" s="181">
        <v>1850.4109999999998</v>
      </c>
      <c r="G11" s="180">
        <v>0.7100000000000001</v>
      </c>
      <c r="H11" s="180">
        <f t="shared" si="2"/>
        <v>1851.1209999999999</v>
      </c>
      <c r="I11" s="182">
        <f t="shared" si="3"/>
        <v>0.045334151576261084</v>
      </c>
      <c r="J11" s="181">
        <v>20059.533999999996</v>
      </c>
      <c r="K11" s="180">
        <v>81.64500000000004</v>
      </c>
      <c r="L11" s="180">
        <f t="shared" si="4"/>
        <v>20141.178999999996</v>
      </c>
      <c r="M11" s="182">
        <f t="shared" si="5"/>
        <v>0.12466962116703247</v>
      </c>
      <c r="N11" s="181">
        <v>17923.597999999998</v>
      </c>
      <c r="O11" s="180">
        <v>162.60600000000002</v>
      </c>
      <c r="P11" s="180">
        <f t="shared" si="6"/>
        <v>18086.203999999998</v>
      </c>
      <c r="Q11" s="179">
        <f t="shared" si="7"/>
        <v>0.11362113354466197</v>
      </c>
    </row>
    <row r="12" spans="1:17" s="171" customFormat="1" ht="18" customHeight="1">
      <c r="A12" s="185" t="s">
        <v>247</v>
      </c>
      <c r="B12" s="184">
        <v>1474.979</v>
      </c>
      <c r="C12" s="180">
        <v>51.458000000000006</v>
      </c>
      <c r="D12" s="180">
        <f t="shared" si="0"/>
        <v>1526.4370000000001</v>
      </c>
      <c r="E12" s="183">
        <f t="shared" si="1"/>
        <v>0.09638964975550494</v>
      </c>
      <c r="F12" s="181">
        <v>1406.664</v>
      </c>
      <c r="G12" s="180">
        <v>0.28</v>
      </c>
      <c r="H12" s="180">
        <f t="shared" si="2"/>
        <v>1406.944</v>
      </c>
      <c r="I12" s="182">
        <f t="shared" si="3"/>
        <v>0.08493088566424833</v>
      </c>
      <c r="J12" s="181">
        <v>15059.308000000006</v>
      </c>
      <c r="K12" s="180">
        <v>270.27000000000004</v>
      </c>
      <c r="L12" s="180">
        <f t="shared" si="4"/>
        <v>15329.578000000007</v>
      </c>
      <c r="M12" s="182">
        <f t="shared" si="5"/>
        <v>0.09488683268792142</v>
      </c>
      <c r="N12" s="181">
        <v>14172.793000000003</v>
      </c>
      <c r="O12" s="180">
        <v>1.24</v>
      </c>
      <c r="P12" s="180">
        <f t="shared" si="6"/>
        <v>14174.033000000003</v>
      </c>
      <c r="Q12" s="179">
        <f t="shared" si="7"/>
        <v>0.08152549101586004</v>
      </c>
    </row>
    <row r="13" spans="1:17" s="171" customFormat="1" ht="18" customHeight="1">
      <c r="A13" s="185" t="s">
        <v>228</v>
      </c>
      <c r="B13" s="184">
        <v>805.2699999999999</v>
      </c>
      <c r="C13" s="180">
        <v>229.92099999999996</v>
      </c>
      <c r="D13" s="180">
        <f t="shared" si="0"/>
        <v>1035.1909999999998</v>
      </c>
      <c r="E13" s="183">
        <f t="shared" si="1"/>
        <v>0.065369024676453</v>
      </c>
      <c r="F13" s="181">
        <v>679.3810000000001</v>
      </c>
      <c r="G13" s="180">
        <v>143.778</v>
      </c>
      <c r="H13" s="180">
        <f t="shared" si="2"/>
        <v>823.1590000000001</v>
      </c>
      <c r="I13" s="182">
        <f t="shared" si="3"/>
        <v>0.257583285853644</v>
      </c>
      <c r="J13" s="181">
        <v>9259.099999999999</v>
      </c>
      <c r="K13" s="180">
        <v>1997.3260000000005</v>
      </c>
      <c r="L13" s="180">
        <f t="shared" si="4"/>
        <v>11256.426</v>
      </c>
      <c r="M13" s="182">
        <f t="shared" si="5"/>
        <v>0.06967488671416577</v>
      </c>
      <c r="N13" s="181">
        <v>8273.522</v>
      </c>
      <c r="O13" s="180">
        <v>1341.408</v>
      </c>
      <c r="P13" s="180">
        <f t="shared" si="6"/>
        <v>9614.93</v>
      </c>
      <c r="Q13" s="179">
        <f t="shared" si="7"/>
        <v>0.1707236558144467</v>
      </c>
    </row>
    <row r="14" spans="1:17" s="171" customFormat="1" ht="18" customHeight="1">
      <c r="A14" s="185" t="s">
        <v>224</v>
      </c>
      <c r="B14" s="184">
        <v>622.919</v>
      </c>
      <c r="C14" s="180">
        <v>5.15</v>
      </c>
      <c r="D14" s="180">
        <f aca="true" t="shared" si="8" ref="D14:D29">C14+B14</f>
        <v>628.069</v>
      </c>
      <c r="E14" s="183">
        <f aca="true" t="shared" si="9" ref="E14:E29">D14/$D$8</f>
        <v>0.039660563084025234</v>
      </c>
      <c r="F14" s="181">
        <v>591.8860000000001</v>
      </c>
      <c r="G14" s="180">
        <v>23.600000000000005</v>
      </c>
      <c r="H14" s="180">
        <f aca="true" t="shared" si="10" ref="H14:H29">G14+F14</f>
        <v>615.4860000000001</v>
      </c>
      <c r="I14" s="182">
        <f aca="true" t="shared" si="11" ref="I14:I29">(D14/H14-1)</f>
        <v>0.020444006849871244</v>
      </c>
      <c r="J14" s="181">
        <v>7864.576999999999</v>
      </c>
      <c r="K14" s="180">
        <v>51.73499999999999</v>
      </c>
      <c r="L14" s="180">
        <f aca="true" t="shared" si="12" ref="L14:L29">K14+J14</f>
        <v>7916.311999999999</v>
      </c>
      <c r="M14" s="182">
        <f aca="true" t="shared" si="13" ref="M14:M29">(L14/$L$8)</f>
        <v>0.04900029030475491</v>
      </c>
      <c r="N14" s="181">
        <v>7288.812999999998</v>
      </c>
      <c r="O14" s="180">
        <v>56.71899999999999</v>
      </c>
      <c r="P14" s="180">
        <f aca="true" t="shared" si="14" ref="P14:P29">O14+N14</f>
        <v>7345.531999999998</v>
      </c>
      <c r="Q14" s="179">
        <f aca="true" t="shared" si="15" ref="Q14:Q29">(L14/P14-1)</f>
        <v>0.07770437866174995</v>
      </c>
    </row>
    <row r="15" spans="1:17" s="171" customFormat="1" ht="18" customHeight="1">
      <c r="A15" s="185" t="s">
        <v>226</v>
      </c>
      <c r="B15" s="184">
        <v>554.4179999999999</v>
      </c>
      <c r="C15" s="180">
        <v>8.751</v>
      </c>
      <c r="D15" s="180">
        <f t="shared" si="8"/>
        <v>563.1689999999999</v>
      </c>
      <c r="E15" s="183">
        <f t="shared" si="9"/>
        <v>0.03556233415670476</v>
      </c>
      <c r="F15" s="181">
        <v>458.0619999999999</v>
      </c>
      <c r="G15" s="180">
        <v>4.9190000000000005</v>
      </c>
      <c r="H15" s="180">
        <f t="shared" si="10"/>
        <v>462.9809999999999</v>
      </c>
      <c r="I15" s="182">
        <f t="shared" si="11"/>
        <v>0.2163976491475892</v>
      </c>
      <c r="J15" s="181">
        <v>4432.566000000001</v>
      </c>
      <c r="K15" s="180">
        <v>68.354</v>
      </c>
      <c r="L15" s="180">
        <f t="shared" si="12"/>
        <v>4500.920000000001</v>
      </c>
      <c r="M15" s="182">
        <f t="shared" si="13"/>
        <v>0.027859739060117582</v>
      </c>
      <c r="N15" s="181">
        <v>3379.7110000000007</v>
      </c>
      <c r="O15" s="180">
        <v>77.93700000000001</v>
      </c>
      <c r="P15" s="180">
        <f t="shared" si="14"/>
        <v>3457.6480000000006</v>
      </c>
      <c r="Q15" s="179">
        <f t="shared" si="15"/>
        <v>0.3017288052456468</v>
      </c>
    </row>
    <row r="16" spans="1:17" s="171" customFormat="1" ht="18" customHeight="1">
      <c r="A16" s="185" t="s">
        <v>230</v>
      </c>
      <c r="B16" s="184">
        <v>558.234</v>
      </c>
      <c r="C16" s="180">
        <v>1</v>
      </c>
      <c r="D16" s="180">
        <f>C16+B16</f>
        <v>559.234</v>
      </c>
      <c r="E16" s="183">
        <f>D16/$D$8</f>
        <v>0.03531385140125014</v>
      </c>
      <c r="F16" s="181">
        <v>492.402</v>
      </c>
      <c r="G16" s="180">
        <v>1.68</v>
      </c>
      <c r="H16" s="180">
        <f>G16+F16</f>
        <v>494.082</v>
      </c>
      <c r="I16" s="182">
        <f>(D16/H16-1)</f>
        <v>0.13186475119514585</v>
      </c>
      <c r="J16" s="181">
        <v>4782.573</v>
      </c>
      <c r="K16" s="180">
        <v>25.457000000000004</v>
      </c>
      <c r="L16" s="180">
        <f>K16+J16</f>
        <v>4808.030000000001</v>
      </c>
      <c r="M16" s="182">
        <f>(L16/$L$8)</f>
        <v>0.029760684747388785</v>
      </c>
      <c r="N16" s="181">
        <v>3772.228</v>
      </c>
      <c r="O16" s="180">
        <v>14.432999999999998</v>
      </c>
      <c r="P16" s="180">
        <f>O16+N16</f>
        <v>3786.661</v>
      </c>
      <c r="Q16" s="179">
        <f>(L16/P16-1)</f>
        <v>0.2697281325156915</v>
      </c>
    </row>
    <row r="17" spans="1:17" s="171" customFormat="1" ht="18" customHeight="1">
      <c r="A17" s="185" t="s">
        <v>229</v>
      </c>
      <c r="B17" s="184">
        <v>388.307</v>
      </c>
      <c r="C17" s="180">
        <v>1.325</v>
      </c>
      <c r="D17" s="180">
        <f>C17+B17</f>
        <v>389.632</v>
      </c>
      <c r="E17" s="183">
        <f>D17/$D$8</f>
        <v>0.024604023627268535</v>
      </c>
      <c r="F17" s="181">
        <v>328.447</v>
      </c>
      <c r="G17" s="180">
        <v>1.725</v>
      </c>
      <c r="H17" s="180">
        <f>G17+F17</f>
        <v>330.172</v>
      </c>
      <c r="I17" s="182">
        <f>(D17/H17-1)</f>
        <v>0.18008795415722711</v>
      </c>
      <c r="J17" s="181">
        <v>3790.4129999999996</v>
      </c>
      <c r="K17" s="180">
        <v>8.764</v>
      </c>
      <c r="L17" s="180">
        <f>K17+J17</f>
        <v>3799.1769999999997</v>
      </c>
      <c r="M17" s="182">
        <f>(L17/$L$8)</f>
        <v>0.023516098900491524</v>
      </c>
      <c r="N17" s="181">
        <v>3502.141</v>
      </c>
      <c r="O17" s="180">
        <v>7.277000000000001</v>
      </c>
      <c r="P17" s="180">
        <f>O17+N17</f>
        <v>3509.418</v>
      </c>
      <c r="Q17" s="179">
        <f>(L17/P17-1)</f>
        <v>0.08256611210177867</v>
      </c>
    </row>
    <row r="18" spans="1:17" s="171" customFormat="1" ht="18" customHeight="1">
      <c r="A18" s="185" t="s">
        <v>232</v>
      </c>
      <c r="B18" s="184">
        <v>371.88699999999994</v>
      </c>
      <c r="C18" s="180">
        <v>0</v>
      </c>
      <c r="D18" s="180">
        <f>C18+B18</f>
        <v>371.88699999999994</v>
      </c>
      <c r="E18" s="183">
        <f>D18/$D$8</f>
        <v>0.02348348322179393</v>
      </c>
      <c r="F18" s="181">
        <v>165.21800000000002</v>
      </c>
      <c r="G18" s="180">
        <v>0.04</v>
      </c>
      <c r="H18" s="180">
        <f>G18+F18</f>
        <v>165.258</v>
      </c>
      <c r="I18" s="182">
        <f>(D18/H18-1)</f>
        <v>1.2503418896513327</v>
      </c>
      <c r="J18" s="181">
        <v>2937.06</v>
      </c>
      <c r="K18" s="180">
        <v>20.110999999999997</v>
      </c>
      <c r="L18" s="180">
        <f>K18+J18</f>
        <v>2957.171</v>
      </c>
      <c r="M18" s="182">
        <f>(L18/$L$8)</f>
        <v>0.018304260554763682</v>
      </c>
      <c r="N18" s="181">
        <v>2134.681</v>
      </c>
      <c r="O18" s="180">
        <v>1.2950000000000002</v>
      </c>
      <c r="P18" s="180">
        <f>O18+N18</f>
        <v>2135.976</v>
      </c>
      <c r="Q18" s="179">
        <f>(L18/P18-1)</f>
        <v>0.38445890777798986</v>
      </c>
    </row>
    <row r="19" spans="1:17" s="171" customFormat="1" ht="18" customHeight="1">
      <c r="A19" s="185" t="s">
        <v>227</v>
      </c>
      <c r="B19" s="184">
        <v>332.68</v>
      </c>
      <c r="C19" s="180">
        <v>0.08</v>
      </c>
      <c r="D19" s="180">
        <f>C19+B19</f>
        <v>332.76</v>
      </c>
      <c r="E19" s="183">
        <f>D19/$D$8</f>
        <v>0.021012737409170392</v>
      </c>
      <c r="F19" s="181">
        <v>305.697</v>
      </c>
      <c r="G19" s="180">
        <v>0.038</v>
      </c>
      <c r="H19" s="180">
        <f>G19+F19</f>
        <v>305.735</v>
      </c>
      <c r="I19" s="182">
        <f>(D19/H19-1)</f>
        <v>0.08839354342813222</v>
      </c>
      <c r="J19" s="181">
        <v>2968.6410000000005</v>
      </c>
      <c r="K19" s="180">
        <v>7.255999999999999</v>
      </c>
      <c r="L19" s="180">
        <f>K19+J19</f>
        <v>2975.8970000000004</v>
      </c>
      <c r="M19" s="182">
        <f>(L19/$L$8)</f>
        <v>0.018420170518424393</v>
      </c>
      <c r="N19" s="181">
        <v>2406.0029999999997</v>
      </c>
      <c r="O19" s="180">
        <v>11.280999999999999</v>
      </c>
      <c r="P19" s="180">
        <f>O19+N19</f>
        <v>2417.2839999999997</v>
      </c>
      <c r="Q19" s="179">
        <f>(L19/P19-1)</f>
        <v>0.23109117505431742</v>
      </c>
    </row>
    <row r="20" spans="1:17" s="171" customFormat="1" ht="18" customHeight="1">
      <c r="A20" s="185" t="s">
        <v>246</v>
      </c>
      <c r="B20" s="184">
        <v>222.637</v>
      </c>
      <c r="C20" s="180">
        <v>0</v>
      </c>
      <c r="D20" s="180">
        <f t="shared" si="8"/>
        <v>222.637</v>
      </c>
      <c r="E20" s="183">
        <f t="shared" si="9"/>
        <v>0.014058819625452183</v>
      </c>
      <c r="F20" s="181">
        <v>107.771</v>
      </c>
      <c r="G20" s="180"/>
      <c r="H20" s="180">
        <f t="shared" si="10"/>
        <v>107.771</v>
      </c>
      <c r="I20" s="182">
        <f t="shared" si="11"/>
        <v>1.065834036985831</v>
      </c>
      <c r="J20" s="181">
        <v>1817.703</v>
      </c>
      <c r="K20" s="180">
        <v>0.787</v>
      </c>
      <c r="L20" s="180">
        <f t="shared" si="12"/>
        <v>1818.49</v>
      </c>
      <c r="M20" s="182">
        <f t="shared" si="13"/>
        <v>0.01125606695596305</v>
      </c>
      <c r="N20" s="181">
        <v>955.0149999999999</v>
      </c>
      <c r="O20" s="180">
        <v>0.05499999999999999</v>
      </c>
      <c r="P20" s="180">
        <f t="shared" si="14"/>
        <v>955.0699999999998</v>
      </c>
      <c r="Q20" s="179">
        <f t="shared" si="15"/>
        <v>0.9040384474436431</v>
      </c>
    </row>
    <row r="21" spans="1:17" s="171" customFormat="1" ht="18" customHeight="1">
      <c r="A21" s="185" t="s">
        <v>233</v>
      </c>
      <c r="B21" s="184">
        <v>201.26500000000001</v>
      </c>
      <c r="C21" s="180">
        <v>7.228</v>
      </c>
      <c r="D21" s="180">
        <f t="shared" si="8"/>
        <v>208.49300000000002</v>
      </c>
      <c r="E21" s="183">
        <f t="shared" si="9"/>
        <v>0.01316567093596034</v>
      </c>
      <c r="F21" s="181">
        <v>217.018</v>
      </c>
      <c r="G21" s="180">
        <v>4</v>
      </c>
      <c r="H21" s="180">
        <f t="shared" si="10"/>
        <v>221.018</v>
      </c>
      <c r="I21" s="182">
        <f t="shared" si="11"/>
        <v>-0.05666959252187598</v>
      </c>
      <c r="J21" s="181">
        <v>1844.6329999999996</v>
      </c>
      <c r="K21" s="180">
        <v>37.308</v>
      </c>
      <c r="L21" s="180">
        <f t="shared" si="12"/>
        <v>1881.9409999999996</v>
      </c>
      <c r="M21" s="182">
        <f t="shared" si="13"/>
        <v>0.01164881517257288</v>
      </c>
      <c r="N21" s="181">
        <v>1533.7639999999997</v>
      </c>
      <c r="O21" s="180">
        <v>46.072</v>
      </c>
      <c r="P21" s="180">
        <f t="shared" si="14"/>
        <v>1579.8359999999998</v>
      </c>
      <c r="Q21" s="179">
        <f t="shared" si="15"/>
        <v>0.19122554492998</v>
      </c>
    </row>
    <row r="22" spans="1:17" s="171" customFormat="1" ht="18" customHeight="1">
      <c r="A22" s="185" t="s">
        <v>234</v>
      </c>
      <c r="B22" s="184">
        <v>115.87100000000001</v>
      </c>
      <c r="C22" s="180">
        <v>87.187</v>
      </c>
      <c r="D22" s="180">
        <f t="shared" si="8"/>
        <v>203.058</v>
      </c>
      <c r="E22" s="183">
        <f t="shared" si="9"/>
        <v>0.012822467943356538</v>
      </c>
      <c r="F22" s="181">
        <v>64.613</v>
      </c>
      <c r="G22" s="180">
        <v>19.745</v>
      </c>
      <c r="H22" s="180">
        <f t="shared" si="10"/>
        <v>84.358</v>
      </c>
      <c r="I22" s="182">
        <f t="shared" si="11"/>
        <v>1.4070983190687305</v>
      </c>
      <c r="J22" s="181">
        <v>703.658</v>
      </c>
      <c r="K22" s="180">
        <v>321.025</v>
      </c>
      <c r="L22" s="180">
        <f t="shared" si="12"/>
        <v>1024.683</v>
      </c>
      <c r="M22" s="182">
        <f t="shared" si="13"/>
        <v>0.006342570185503955</v>
      </c>
      <c r="N22" s="181">
        <v>754.9140000000001</v>
      </c>
      <c r="O22" s="180">
        <v>281.062</v>
      </c>
      <c r="P22" s="180">
        <f t="shared" si="14"/>
        <v>1035.976</v>
      </c>
      <c r="Q22" s="179">
        <f t="shared" si="15"/>
        <v>-0.010900831679498513</v>
      </c>
    </row>
    <row r="23" spans="1:17" s="171" customFormat="1" ht="18" customHeight="1">
      <c r="A23" s="185" t="s">
        <v>236</v>
      </c>
      <c r="B23" s="184">
        <v>201.547</v>
      </c>
      <c r="C23" s="180">
        <v>1.376</v>
      </c>
      <c r="D23" s="180">
        <f t="shared" si="8"/>
        <v>202.923</v>
      </c>
      <c r="E23" s="183">
        <f t="shared" si="9"/>
        <v>0.012813943122013113</v>
      </c>
      <c r="F23" s="181">
        <v>109.372</v>
      </c>
      <c r="G23" s="180">
        <v>14.804</v>
      </c>
      <c r="H23" s="180">
        <f t="shared" si="10"/>
        <v>124.176</v>
      </c>
      <c r="I23" s="182">
        <f t="shared" si="11"/>
        <v>0.6341563587166603</v>
      </c>
      <c r="J23" s="181">
        <v>1394.8459999999998</v>
      </c>
      <c r="K23" s="180">
        <v>40.37099999999999</v>
      </c>
      <c r="L23" s="180">
        <f t="shared" si="12"/>
        <v>1435.2169999999999</v>
      </c>
      <c r="M23" s="182">
        <f t="shared" si="13"/>
        <v>0.00888368847138913</v>
      </c>
      <c r="N23" s="181">
        <v>1097.0440000000003</v>
      </c>
      <c r="O23" s="180">
        <v>185.58799999999994</v>
      </c>
      <c r="P23" s="180">
        <f t="shared" si="14"/>
        <v>1282.6320000000003</v>
      </c>
      <c r="Q23" s="179">
        <f t="shared" si="15"/>
        <v>0.1189624147845989</v>
      </c>
    </row>
    <row r="24" spans="1:17" s="171" customFormat="1" ht="18" customHeight="1">
      <c r="A24" s="185" t="s">
        <v>245</v>
      </c>
      <c r="B24" s="184">
        <v>187.31799999999998</v>
      </c>
      <c r="C24" s="180">
        <v>0</v>
      </c>
      <c r="D24" s="180">
        <f t="shared" si="8"/>
        <v>187.31799999999998</v>
      </c>
      <c r="E24" s="183">
        <f t="shared" si="9"/>
        <v>0.011828536921537982</v>
      </c>
      <c r="F24" s="181">
        <v>174.385</v>
      </c>
      <c r="G24" s="180"/>
      <c r="H24" s="180">
        <f t="shared" si="10"/>
        <v>174.385</v>
      </c>
      <c r="I24" s="182">
        <f t="shared" si="11"/>
        <v>0.0741634888321816</v>
      </c>
      <c r="J24" s="181">
        <v>1986.2280000000003</v>
      </c>
      <c r="K24" s="180">
        <v>6.375</v>
      </c>
      <c r="L24" s="180">
        <f t="shared" si="12"/>
        <v>1992.6030000000003</v>
      </c>
      <c r="M24" s="182">
        <f t="shared" si="13"/>
        <v>0.01233378945424657</v>
      </c>
      <c r="N24" s="181">
        <v>1643.1469999999995</v>
      </c>
      <c r="O24" s="180">
        <v>5.4959999999999996</v>
      </c>
      <c r="P24" s="180">
        <f t="shared" si="14"/>
        <v>1648.6429999999996</v>
      </c>
      <c r="Q24" s="179">
        <f t="shared" si="15"/>
        <v>0.20863219023160307</v>
      </c>
    </row>
    <row r="25" spans="1:17" s="171" customFormat="1" ht="18" customHeight="1">
      <c r="A25" s="185" t="s">
        <v>240</v>
      </c>
      <c r="B25" s="184">
        <v>164.897</v>
      </c>
      <c r="C25" s="180">
        <v>0</v>
      </c>
      <c r="D25" s="180">
        <f t="shared" si="8"/>
        <v>164.897</v>
      </c>
      <c r="E25" s="183">
        <f t="shared" si="9"/>
        <v>0.010412721963457055</v>
      </c>
      <c r="F25" s="181">
        <v>118.183</v>
      </c>
      <c r="G25" s="180">
        <v>0.1</v>
      </c>
      <c r="H25" s="180">
        <f t="shared" si="10"/>
        <v>118.283</v>
      </c>
      <c r="I25" s="182">
        <f t="shared" si="11"/>
        <v>0.39408875324433756</v>
      </c>
      <c r="J25" s="181">
        <v>1409.4549999999997</v>
      </c>
      <c r="K25" s="180">
        <v>1.1270000000000002</v>
      </c>
      <c r="L25" s="180">
        <f t="shared" si="12"/>
        <v>1410.5819999999997</v>
      </c>
      <c r="M25" s="182">
        <f t="shared" si="13"/>
        <v>0.008731203052464555</v>
      </c>
      <c r="N25" s="181">
        <v>1006.0510000000002</v>
      </c>
      <c r="O25" s="180">
        <v>7.37</v>
      </c>
      <c r="P25" s="180">
        <f t="shared" si="14"/>
        <v>1013.4210000000002</v>
      </c>
      <c r="Q25" s="179">
        <f t="shared" si="15"/>
        <v>0.39190129275000163</v>
      </c>
    </row>
    <row r="26" spans="1:17" s="171" customFormat="1" ht="18" customHeight="1">
      <c r="A26" s="185" t="s">
        <v>235</v>
      </c>
      <c r="B26" s="184">
        <v>150.28799999999998</v>
      </c>
      <c r="C26" s="180">
        <v>0</v>
      </c>
      <c r="D26" s="180">
        <f t="shared" si="8"/>
        <v>150.28799999999998</v>
      </c>
      <c r="E26" s="183">
        <f t="shared" si="9"/>
        <v>0.00949021000044897</v>
      </c>
      <c r="F26" s="181">
        <v>185.638</v>
      </c>
      <c r="G26" s="180"/>
      <c r="H26" s="180">
        <f t="shared" si="10"/>
        <v>185.638</v>
      </c>
      <c r="I26" s="182">
        <f t="shared" si="11"/>
        <v>-0.1904243743199131</v>
      </c>
      <c r="J26" s="181">
        <v>1933.5129999999995</v>
      </c>
      <c r="K26" s="180">
        <v>2.812</v>
      </c>
      <c r="L26" s="180">
        <f t="shared" si="12"/>
        <v>1936.3249999999994</v>
      </c>
      <c r="M26" s="182">
        <f t="shared" si="13"/>
        <v>0.011985440584498758</v>
      </c>
      <c r="N26" s="181">
        <v>2179.194</v>
      </c>
      <c r="O26" s="180">
        <v>0.8999999999999999</v>
      </c>
      <c r="P26" s="180">
        <f t="shared" si="14"/>
        <v>2180.094</v>
      </c>
      <c r="Q26" s="179">
        <f t="shared" si="15"/>
        <v>-0.11181582078570951</v>
      </c>
    </row>
    <row r="27" spans="1:17" s="171" customFormat="1" ht="18" customHeight="1">
      <c r="A27" s="185" t="s">
        <v>239</v>
      </c>
      <c r="B27" s="184">
        <v>109.796</v>
      </c>
      <c r="C27" s="180">
        <v>32.646</v>
      </c>
      <c r="D27" s="180">
        <f t="shared" si="8"/>
        <v>142.442</v>
      </c>
      <c r="E27" s="183">
        <f t="shared" si="9"/>
        <v>0.008994760013334081</v>
      </c>
      <c r="F27" s="181">
        <v>84.43099999999998</v>
      </c>
      <c r="G27" s="180">
        <v>7.724</v>
      </c>
      <c r="H27" s="180">
        <f t="shared" si="10"/>
        <v>92.15499999999999</v>
      </c>
      <c r="I27" s="182">
        <f t="shared" si="11"/>
        <v>0.5456784764798441</v>
      </c>
      <c r="J27" s="181">
        <v>1284.297</v>
      </c>
      <c r="K27" s="180">
        <v>352.10400000000004</v>
      </c>
      <c r="L27" s="180">
        <f t="shared" si="12"/>
        <v>1636.401</v>
      </c>
      <c r="M27" s="182">
        <f t="shared" si="13"/>
        <v>0.010128974711329121</v>
      </c>
      <c r="N27" s="181">
        <v>1026.305</v>
      </c>
      <c r="O27" s="180">
        <v>242.53200000000007</v>
      </c>
      <c r="P27" s="180">
        <f t="shared" si="14"/>
        <v>1268.8370000000002</v>
      </c>
      <c r="Q27" s="179">
        <f t="shared" si="15"/>
        <v>0.2896857515977227</v>
      </c>
    </row>
    <row r="28" spans="1:17" s="171" customFormat="1" ht="18" customHeight="1">
      <c r="A28" s="185" t="s">
        <v>254</v>
      </c>
      <c r="B28" s="184">
        <v>75.371</v>
      </c>
      <c r="C28" s="180">
        <v>0</v>
      </c>
      <c r="D28" s="180">
        <f t="shared" si="8"/>
        <v>75.371</v>
      </c>
      <c r="E28" s="183">
        <f t="shared" si="9"/>
        <v>0.004759439329446392</v>
      </c>
      <c r="F28" s="181">
        <v>53.163000000000004</v>
      </c>
      <c r="G28" s="180"/>
      <c r="H28" s="180">
        <f t="shared" si="10"/>
        <v>53.163000000000004</v>
      </c>
      <c r="I28" s="182">
        <f t="shared" si="11"/>
        <v>0.4177341384045292</v>
      </c>
      <c r="J28" s="181">
        <v>669.531</v>
      </c>
      <c r="K28" s="180">
        <v>12.984</v>
      </c>
      <c r="L28" s="180">
        <f t="shared" si="12"/>
        <v>682.515</v>
      </c>
      <c r="M28" s="182">
        <f t="shared" si="13"/>
        <v>0.0042246229225616425</v>
      </c>
      <c r="N28" s="181">
        <v>551.975</v>
      </c>
      <c r="O28" s="180">
        <v>12.982</v>
      </c>
      <c r="P28" s="180">
        <f t="shared" si="14"/>
        <v>564.957</v>
      </c>
      <c r="Q28" s="179">
        <f t="shared" si="15"/>
        <v>0.2080830930495594</v>
      </c>
    </row>
    <row r="29" spans="1:17" s="171" customFormat="1" ht="18" customHeight="1">
      <c r="A29" s="185" t="s">
        <v>259</v>
      </c>
      <c r="B29" s="184">
        <v>61.655</v>
      </c>
      <c r="C29" s="180">
        <v>8.864</v>
      </c>
      <c r="D29" s="180">
        <f t="shared" si="8"/>
        <v>70.519</v>
      </c>
      <c r="E29" s="183">
        <f t="shared" si="9"/>
        <v>0.004453050935681232</v>
      </c>
      <c r="F29" s="181">
        <v>108.167</v>
      </c>
      <c r="G29" s="180">
        <v>10.540000000000001</v>
      </c>
      <c r="H29" s="180">
        <f t="shared" si="10"/>
        <v>118.70700000000001</v>
      </c>
      <c r="I29" s="182">
        <f t="shared" si="11"/>
        <v>-0.40594067746636675</v>
      </c>
      <c r="J29" s="181">
        <v>1162.2649999999999</v>
      </c>
      <c r="K29" s="180">
        <v>26.278000000000002</v>
      </c>
      <c r="L29" s="180">
        <f t="shared" si="12"/>
        <v>1188.543</v>
      </c>
      <c r="M29" s="182">
        <f t="shared" si="13"/>
        <v>0.00735682879094259</v>
      </c>
      <c r="N29" s="181">
        <v>1365.4809999999998</v>
      </c>
      <c r="O29" s="180">
        <v>33.45700000000001</v>
      </c>
      <c r="P29" s="180">
        <f t="shared" si="14"/>
        <v>1398.9379999999999</v>
      </c>
      <c r="Q29" s="179">
        <f t="shared" si="15"/>
        <v>-0.150396229139533</v>
      </c>
    </row>
    <row r="30" spans="1:17" s="171" customFormat="1" ht="18" customHeight="1">
      <c r="A30" s="185" t="s">
        <v>237</v>
      </c>
      <c r="B30" s="184">
        <v>64.483</v>
      </c>
      <c r="C30" s="180">
        <v>0.21</v>
      </c>
      <c r="D30" s="180">
        <f aca="true" t="shared" si="16" ref="D30:D38">C30+B30</f>
        <v>64.693</v>
      </c>
      <c r="E30" s="183">
        <f aca="true" t="shared" si="17" ref="E30:E38">D30/$D$8</f>
        <v>0.004085157534593882</v>
      </c>
      <c r="F30" s="181">
        <v>40.303</v>
      </c>
      <c r="G30" s="180">
        <v>6</v>
      </c>
      <c r="H30" s="180">
        <f aca="true" t="shared" si="18" ref="H30:H38">G30+F30</f>
        <v>46.303</v>
      </c>
      <c r="I30" s="182">
        <f aca="true" t="shared" si="19" ref="I30:I38">(D30/H30-1)</f>
        <v>0.39716649029220563</v>
      </c>
      <c r="J30" s="181">
        <v>608.715</v>
      </c>
      <c r="K30" s="180">
        <v>31.486000000000004</v>
      </c>
      <c r="L30" s="180">
        <f aca="true" t="shared" si="20" ref="L30:L38">K30+J30</f>
        <v>640.201</v>
      </c>
      <c r="M30" s="182">
        <f aca="true" t="shared" si="21" ref="M30:M38">(L30/$L$8)</f>
        <v>0.0039627082476529985</v>
      </c>
      <c r="N30" s="181">
        <v>386.9019999999999</v>
      </c>
      <c r="O30" s="180">
        <v>42.505</v>
      </c>
      <c r="P30" s="180">
        <f aca="true" t="shared" si="22" ref="P30:P38">O30+N30</f>
        <v>429.40699999999987</v>
      </c>
      <c r="Q30" s="179">
        <f aca="true" t="shared" si="23" ref="Q30:Q38">(L30/P30-1)</f>
        <v>0.49089558390990407</v>
      </c>
    </row>
    <row r="31" spans="1:17" s="171" customFormat="1" ht="18" customHeight="1">
      <c r="A31" s="185" t="s">
        <v>238</v>
      </c>
      <c r="B31" s="184">
        <v>58.626000000000005</v>
      </c>
      <c r="C31" s="180">
        <v>0</v>
      </c>
      <c r="D31" s="180">
        <f t="shared" si="16"/>
        <v>58.626000000000005</v>
      </c>
      <c r="E31" s="183">
        <f t="shared" si="17"/>
        <v>0.0037020457487378995</v>
      </c>
      <c r="F31" s="181">
        <v>27.436</v>
      </c>
      <c r="G31" s="180"/>
      <c r="H31" s="180">
        <f t="shared" si="18"/>
        <v>27.436</v>
      </c>
      <c r="I31" s="182">
        <f t="shared" si="19"/>
        <v>1.1368275258784082</v>
      </c>
      <c r="J31" s="181">
        <v>522.216</v>
      </c>
      <c r="K31" s="180">
        <v>0.6</v>
      </c>
      <c r="L31" s="180">
        <f t="shared" si="20"/>
        <v>522.816</v>
      </c>
      <c r="M31" s="182">
        <f t="shared" si="21"/>
        <v>0.0032361200235628343</v>
      </c>
      <c r="N31" s="181">
        <v>314.141</v>
      </c>
      <c r="O31" s="180">
        <v>0.8799999999999999</v>
      </c>
      <c r="P31" s="180">
        <f t="shared" si="22"/>
        <v>315.021</v>
      </c>
      <c r="Q31" s="179">
        <f t="shared" si="23"/>
        <v>0.6596226918205452</v>
      </c>
    </row>
    <row r="32" spans="1:17" s="171" customFormat="1" ht="18" customHeight="1">
      <c r="A32" s="185" t="s">
        <v>231</v>
      </c>
      <c r="B32" s="184">
        <v>55.132999999999996</v>
      </c>
      <c r="C32" s="180">
        <v>0</v>
      </c>
      <c r="D32" s="180">
        <f t="shared" si="16"/>
        <v>55.132999999999996</v>
      </c>
      <c r="E32" s="183">
        <f t="shared" si="17"/>
        <v>0.0034814738898298805</v>
      </c>
      <c r="F32" s="181">
        <v>51.018</v>
      </c>
      <c r="G32" s="180">
        <v>0.16</v>
      </c>
      <c r="H32" s="180">
        <f t="shared" si="18"/>
        <v>51.178</v>
      </c>
      <c r="I32" s="182">
        <f t="shared" si="19"/>
        <v>0.07727929969908942</v>
      </c>
      <c r="J32" s="181">
        <v>638.712</v>
      </c>
      <c r="K32" s="180">
        <v>0.088</v>
      </c>
      <c r="L32" s="180">
        <f t="shared" si="20"/>
        <v>638.8</v>
      </c>
      <c r="M32" s="182">
        <f t="shared" si="21"/>
        <v>0.003954036355145861</v>
      </c>
      <c r="N32" s="181">
        <v>567.786</v>
      </c>
      <c r="O32" s="180">
        <v>1.7929999999999997</v>
      </c>
      <c r="P32" s="180">
        <f t="shared" si="22"/>
        <v>569.579</v>
      </c>
      <c r="Q32" s="179">
        <f t="shared" si="23"/>
        <v>0.12153011259193192</v>
      </c>
    </row>
    <row r="33" spans="1:17" s="171" customFormat="1" ht="18" customHeight="1">
      <c r="A33" s="185" t="s">
        <v>251</v>
      </c>
      <c r="B33" s="184">
        <v>52.057</v>
      </c>
      <c r="C33" s="180">
        <v>0</v>
      </c>
      <c r="D33" s="180">
        <f t="shared" si="16"/>
        <v>52.057</v>
      </c>
      <c r="E33" s="183">
        <f t="shared" si="17"/>
        <v>0.00328723425684933</v>
      </c>
      <c r="F33" s="181">
        <v>27.424</v>
      </c>
      <c r="G33" s="180">
        <v>0.37</v>
      </c>
      <c r="H33" s="180">
        <f t="shared" si="18"/>
        <v>27.794</v>
      </c>
      <c r="I33" s="182">
        <f t="shared" si="19"/>
        <v>0.8729581924156293</v>
      </c>
      <c r="J33" s="181">
        <v>429.6040000000001</v>
      </c>
      <c r="K33" s="180">
        <v>0.3</v>
      </c>
      <c r="L33" s="180">
        <f t="shared" si="20"/>
        <v>429.9040000000001</v>
      </c>
      <c r="M33" s="182">
        <f t="shared" si="21"/>
        <v>0.0026610144727968483</v>
      </c>
      <c r="N33" s="181">
        <v>383.7469999999999</v>
      </c>
      <c r="O33" s="180">
        <v>2.872</v>
      </c>
      <c r="P33" s="180">
        <f t="shared" si="22"/>
        <v>386.6189999999999</v>
      </c>
      <c r="Q33" s="179">
        <f t="shared" si="23"/>
        <v>0.11195776720750983</v>
      </c>
    </row>
    <row r="34" spans="1:17" s="171" customFormat="1" ht="18" customHeight="1">
      <c r="A34" s="185" t="s">
        <v>249</v>
      </c>
      <c r="B34" s="184">
        <v>41.776999999999994</v>
      </c>
      <c r="C34" s="180">
        <v>1.9680000000000002</v>
      </c>
      <c r="D34" s="180">
        <f t="shared" si="16"/>
        <v>43.745</v>
      </c>
      <c r="E34" s="183">
        <f t="shared" si="17"/>
        <v>0.0027623578493934328</v>
      </c>
      <c r="F34" s="181">
        <v>33.567</v>
      </c>
      <c r="G34" s="180">
        <v>13.262</v>
      </c>
      <c r="H34" s="180">
        <f t="shared" si="18"/>
        <v>46.829</v>
      </c>
      <c r="I34" s="182">
        <f t="shared" si="19"/>
        <v>-0.06585662730359398</v>
      </c>
      <c r="J34" s="181">
        <v>366.376</v>
      </c>
      <c r="K34" s="180">
        <v>69.29000000000002</v>
      </c>
      <c r="L34" s="180">
        <f t="shared" si="20"/>
        <v>435.666</v>
      </c>
      <c r="M34" s="182">
        <f t="shared" si="21"/>
        <v>0.002696680029275167</v>
      </c>
      <c r="N34" s="181">
        <v>358.277</v>
      </c>
      <c r="O34" s="180">
        <v>82.481</v>
      </c>
      <c r="P34" s="180">
        <f t="shared" si="22"/>
        <v>440.758</v>
      </c>
      <c r="Q34" s="179">
        <f t="shared" si="23"/>
        <v>-0.011552824906184367</v>
      </c>
    </row>
    <row r="35" spans="1:17" s="171" customFormat="1" ht="18" customHeight="1">
      <c r="A35" s="185" t="s">
        <v>264</v>
      </c>
      <c r="B35" s="184">
        <v>27.781</v>
      </c>
      <c r="C35" s="180">
        <v>0.44999999999999996</v>
      </c>
      <c r="D35" s="180">
        <f t="shared" si="16"/>
        <v>28.230999999999998</v>
      </c>
      <c r="E35" s="183">
        <f t="shared" si="17"/>
        <v>0.0017826980099720196</v>
      </c>
      <c r="F35" s="181">
        <v>28.168999999999997</v>
      </c>
      <c r="G35" s="180">
        <v>1.182</v>
      </c>
      <c r="H35" s="180">
        <f t="shared" si="18"/>
        <v>29.350999999999996</v>
      </c>
      <c r="I35" s="182">
        <f t="shared" si="19"/>
        <v>-0.0381588361554972</v>
      </c>
      <c r="J35" s="181">
        <v>309.26300000000003</v>
      </c>
      <c r="K35" s="180">
        <v>6.858999999999998</v>
      </c>
      <c r="L35" s="180">
        <f t="shared" si="20"/>
        <v>316.122</v>
      </c>
      <c r="M35" s="182">
        <f t="shared" si="21"/>
        <v>0.0019567280536340326</v>
      </c>
      <c r="N35" s="181">
        <v>291.23499999999996</v>
      </c>
      <c r="O35" s="180">
        <v>9.580000000000002</v>
      </c>
      <c r="P35" s="180">
        <f t="shared" si="22"/>
        <v>300.81499999999994</v>
      </c>
      <c r="Q35" s="179">
        <f t="shared" si="23"/>
        <v>0.050885095490584176</v>
      </c>
    </row>
    <row r="36" spans="1:17" s="171" customFormat="1" ht="18" customHeight="1">
      <c r="A36" s="185" t="s">
        <v>243</v>
      </c>
      <c r="B36" s="184">
        <v>25.221</v>
      </c>
      <c r="C36" s="180">
        <v>1.696</v>
      </c>
      <c r="D36" s="180">
        <f t="shared" si="16"/>
        <v>26.917</v>
      </c>
      <c r="E36" s="183">
        <f t="shared" si="17"/>
        <v>0.0016997230822293529</v>
      </c>
      <c r="F36" s="181">
        <v>31.703</v>
      </c>
      <c r="G36" s="180">
        <v>4.014</v>
      </c>
      <c r="H36" s="180">
        <f t="shared" si="18"/>
        <v>35.717</v>
      </c>
      <c r="I36" s="182">
        <f t="shared" si="19"/>
        <v>-0.24638127502309815</v>
      </c>
      <c r="J36" s="181">
        <v>370.8949999999999</v>
      </c>
      <c r="K36" s="180">
        <v>23.241</v>
      </c>
      <c r="L36" s="180">
        <f t="shared" si="20"/>
        <v>394.1359999999999</v>
      </c>
      <c r="M36" s="182">
        <f t="shared" si="21"/>
        <v>0.0024396181478894313</v>
      </c>
      <c r="N36" s="181">
        <v>349.1780000000001</v>
      </c>
      <c r="O36" s="180">
        <v>25.688999999999993</v>
      </c>
      <c r="P36" s="180">
        <f t="shared" si="22"/>
        <v>374.8670000000001</v>
      </c>
      <c r="Q36" s="179">
        <f t="shared" si="23"/>
        <v>0.051402230657806136</v>
      </c>
    </row>
    <row r="37" spans="1:17" s="171" customFormat="1" ht="18" customHeight="1">
      <c r="A37" s="185" t="s">
        <v>266</v>
      </c>
      <c r="B37" s="184">
        <v>4.615</v>
      </c>
      <c r="C37" s="180">
        <v>21.537</v>
      </c>
      <c r="D37" s="180">
        <f t="shared" si="16"/>
        <v>26.152</v>
      </c>
      <c r="E37" s="183">
        <f t="shared" si="17"/>
        <v>0.0016514157612832795</v>
      </c>
      <c r="F37" s="181">
        <v>18.146</v>
      </c>
      <c r="G37" s="180">
        <v>16.628</v>
      </c>
      <c r="H37" s="180">
        <f t="shared" si="18"/>
        <v>34.774</v>
      </c>
      <c r="I37" s="182">
        <f t="shared" si="19"/>
        <v>-0.24794386610686148</v>
      </c>
      <c r="J37" s="181">
        <v>154.73</v>
      </c>
      <c r="K37" s="180">
        <v>199.432</v>
      </c>
      <c r="L37" s="180">
        <f t="shared" si="20"/>
        <v>354.162</v>
      </c>
      <c r="M37" s="182">
        <f t="shared" si="21"/>
        <v>0.0021921875760976335</v>
      </c>
      <c r="N37" s="181">
        <v>217.72699999999995</v>
      </c>
      <c r="O37" s="180">
        <v>286.91900000000004</v>
      </c>
      <c r="P37" s="180">
        <f t="shared" si="22"/>
        <v>504.64599999999996</v>
      </c>
      <c r="Q37" s="179">
        <f t="shared" si="23"/>
        <v>-0.2981971520630303</v>
      </c>
    </row>
    <row r="38" spans="1:17" s="171" customFormat="1" ht="18" customHeight="1">
      <c r="A38" s="185" t="s">
        <v>262</v>
      </c>
      <c r="B38" s="184">
        <v>5.023</v>
      </c>
      <c r="C38" s="180">
        <v>15.323</v>
      </c>
      <c r="D38" s="180">
        <f t="shared" si="16"/>
        <v>20.346</v>
      </c>
      <c r="E38" s="183">
        <f t="shared" si="17"/>
        <v>0.0012847852966912513</v>
      </c>
      <c r="F38" s="181">
        <v>4.954</v>
      </c>
      <c r="G38" s="180">
        <v>6.893</v>
      </c>
      <c r="H38" s="180">
        <f t="shared" si="18"/>
        <v>11.847</v>
      </c>
      <c r="I38" s="182">
        <f t="shared" si="19"/>
        <v>0.717396809318815</v>
      </c>
      <c r="J38" s="181">
        <v>38.233</v>
      </c>
      <c r="K38" s="180">
        <v>210.11999999999998</v>
      </c>
      <c r="L38" s="180">
        <f t="shared" si="20"/>
        <v>248.35299999999998</v>
      </c>
      <c r="M38" s="182">
        <f t="shared" si="21"/>
        <v>0.0015372523339222603</v>
      </c>
      <c r="N38" s="181">
        <v>215.47299999999998</v>
      </c>
      <c r="O38" s="180">
        <v>307.04800000000006</v>
      </c>
      <c r="P38" s="180">
        <f t="shared" si="22"/>
        <v>522.5210000000001</v>
      </c>
      <c r="Q38" s="179">
        <f t="shared" si="23"/>
        <v>-0.5247023564603146</v>
      </c>
    </row>
    <row r="39" spans="1:17" s="171" customFormat="1" ht="18" customHeight="1">
      <c r="A39" s="185" t="s">
        <v>248</v>
      </c>
      <c r="B39" s="184">
        <v>14.671</v>
      </c>
      <c r="C39" s="180">
        <v>0</v>
      </c>
      <c r="D39" s="180">
        <f>C39+B39</f>
        <v>14.671</v>
      </c>
      <c r="E39" s="183">
        <f>D39/$D$8</f>
        <v>0.0009264270661435834</v>
      </c>
      <c r="F39" s="181">
        <v>16.812</v>
      </c>
      <c r="G39" s="180"/>
      <c r="H39" s="180">
        <f>G39+F39</f>
        <v>16.812</v>
      </c>
      <c r="I39" s="182">
        <f>(D39/H39-1)</f>
        <v>-0.1273495122531526</v>
      </c>
      <c r="J39" s="181">
        <v>177.20699999999997</v>
      </c>
      <c r="K39" s="180">
        <v>0.2</v>
      </c>
      <c r="L39" s="180">
        <f>K39+J39</f>
        <v>177.40699999999995</v>
      </c>
      <c r="M39" s="182">
        <f>(L39/$L$8)</f>
        <v>0.0010981116588249242</v>
      </c>
      <c r="N39" s="181">
        <v>156.566</v>
      </c>
      <c r="O39" s="180"/>
      <c r="P39" s="180">
        <f>O39+N39</f>
        <v>156.566</v>
      </c>
      <c r="Q39" s="179">
        <f>(L39/P39-1)</f>
        <v>0.13311319188074</v>
      </c>
    </row>
    <row r="40" spans="1:17" s="171" customFormat="1" ht="18" customHeight="1">
      <c r="A40" s="448" t="s">
        <v>242</v>
      </c>
      <c r="B40" s="449">
        <v>13.75</v>
      </c>
      <c r="C40" s="450">
        <v>0</v>
      </c>
      <c r="D40" s="450">
        <f>C40+B40</f>
        <v>13.75</v>
      </c>
      <c r="E40" s="451">
        <f>D40/$D$8</f>
        <v>0.0008682688405339971</v>
      </c>
      <c r="F40" s="452">
        <v>11.332</v>
      </c>
      <c r="G40" s="450"/>
      <c r="H40" s="450">
        <f>G40+F40</f>
        <v>11.332</v>
      </c>
      <c r="I40" s="453">
        <f>(D40/H40-1)</f>
        <v>0.21337804447582065</v>
      </c>
      <c r="J40" s="452">
        <v>99.53699999999999</v>
      </c>
      <c r="K40" s="450">
        <v>0.34</v>
      </c>
      <c r="L40" s="450">
        <f>K40+J40</f>
        <v>99.877</v>
      </c>
      <c r="M40" s="453">
        <f>(L40/$L$8)</f>
        <v>0.0006182174217954025</v>
      </c>
      <c r="N40" s="452">
        <v>85.54899999999998</v>
      </c>
      <c r="O40" s="450">
        <v>0.068</v>
      </c>
      <c r="P40" s="450">
        <f>O40+N40</f>
        <v>85.61699999999998</v>
      </c>
      <c r="Q40" s="454">
        <f>(L40/P40-1)</f>
        <v>0.16655570739455983</v>
      </c>
    </row>
    <row r="41" spans="1:17" s="171" customFormat="1" ht="18" customHeight="1">
      <c r="A41" s="185" t="s">
        <v>261</v>
      </c>
      <c r="B41" s="184">
        <v>12.555000000000001</v>
      </c>
      <c r="C41" s="180">
        <v>0</v>
      </c>
      <c r="D41" s="180">
        <f>C41+B41</f>
        <v>12.555000000000001</v>
      </c>
      <c r="E41" s="183">
        <f>D41/$D$8</f>
        <v>0.0007928083849384971</v>
      </c>
      <c r="F41" s="181">
        <v>14.315</v>
      </c>
      <c r="G41" s="180">
        <v>1.4049999999999998</v>
      </c>
      <c r="H41" s="180">
        <f>G41+F41</f>
        <v>15.719999999999999</v>
      </c>
      <c r="I41" s="182">
        <f>(D41/H41-1)</f>
        <v>-0.20133587786259521</v>
      </c>
      <c r="J41" s="181">
        <v>231.13400000000004</v>
      </c>
      <c r="K41" s="180">
        <v>0.633</v>
      </c>
      <c r="L41" s="180">
        <f>K41+J41</f>
        <v>231.76700000000005</v>
      </c>
      <c r="M41" s="182">
        <f>(L41/$L$8)</f>
        <v>0.001434588515847043</v>
      </c>
      <c r="N41" s="181">
        <v>202.30000000000004</v>
      </c>
      <c r="O41" s="180">
        <v>11.674000000000001</v>
      </c>
      <c r="P41" s="180">
        <f>O41+N41</f>
        <v>213.97400000000005</v>
      </c>
      <c r="Q41" s="179">
        <f>(L41/P41-1)</f>
        <v>0.08315496275248391</v>
      </c>
    </row>
    <row r="42" spans="1:17" s="171" customFormat="1" ht="18" customHeight="1">
      <c r="A42" s="185" t="s">
        <v>270</v>
      </c>
      <c r="B42" s="184">
        <v>0</v>
      </c>
      <c r="C42" s="180">
        <v>12.335</v>
      </c>
      <c r="D42" s="180">
        <f>C42+B42</f>
        <v>12.335</v>
      </c>
      <c r="E42" s="183">
        <f>D42/$D$8</f>
        <v>0.0007789160834899531</v>
      </c>
      <c r="F42" s="181">
        <v>0.087</v>
      </c>
      <c r="G42" s="180">
        <v>14.423</v>
      </c>
      <c r="H42" s="180">
        <f>G42+F42</f>
        <v>14.51</v>
      </c>
      <c r="I42" s="182">
        <f>(D42/H42-1)</f>
        <v>-0.14989662301860773</v>
      </c>
      <c r="J42" s="181">
        <v>0.157</v>
      </c>
      <c r="K42" s="180">
        <v>38.35</v>
      </c>
      <c r="L42" s="180">
        <f>K42+J42</f>
        <v>38.507</v>
      </c>
      <c r="M42" s="182">
        <f>(L42/$L$8)</f>
        <v>0.0002383501532993138</v>
      </c>
      <c r="N42" s="181">
        <v>46.798</v>
      </c>
      <c r="O42" s="180">
        <v>166.262</v>
      </c>
      <c r="P42" s="180">
        <f>O42+N42</f>
        <v>213.06</v>
      </c>
      <c r="Q42" s="179">
        <f>(L42/P42-1)</f>
        <v>-0.8192668731812636</v>
      </c>
    </row>
    <row r="43" spans="1:17" s="171" customFormat="1" ht="18" customHeight="1" thickBot="1">
      <c r="A43" s="178" t="s">
        <v>272</v>
      </c>
      <c r="B43" s="177">
        <v>1326.315</v>
      </c>
      <c r="C43" s="173">
        <v>920.3679999999994</v>
      </c>
      <c r="D43" s="173">
        <f>C43+B43</f>
        <v>2246.6829999999995</v>
      </c>
      <c r="E43" s="176">
        <f>D43/$D$8</f>
        <v>0.14187089770599576</v>
      </c>
      <c r="F43" s="174">
        <v>1358.3869999999995</v>
      </c>
      <c r="G43" s="173">
        <v>907.6790000000004</v>
      </c>
      <c r="H43" s="173">
        <f>G43+F43</f>
        <v>2266.066</v>
      </c>
      <c r="I43" s="175">
        <f>(D43/H43-1)</f>
        <v>-0.008553590230823027</v>
      </c>
      <c r="J43" s="174">
        <v>15869.203000000021</v>
      </c>
      <c r="K43" s="173">
        <v>8854.03260000014</v>
      </c>
      <c r="L43" s="173">
        <f>K43+J43</f>
        <v>24723.23560000016</v>
      </c>
      <c r="M43" s="175">
        <f>(L43/$L$8)</f>
        <v>0.1530315785523435</v>
      </c>
      <c r="N43" s="174">
        <v>15998.755000000074</v>
      </c>
      <c r="O43" s="173">
        <v>8894.84700000023</v>
      </c>
      <c r="P43" s="173">
        <f>O43+N43</f>
        <v>24893.602000000305</v>
      </c>
      <c r="Q43" s="172">
        <f>(L43/P43-1)</f>
        <v>-0.006843782591211323</v>
      </c>
    </row>
    <row r="44" ht="15" thickTop="1">
      <c r="A44" s="116" t="s">
        <v>51</v>
      </c>
    </row>
    <row r="45" ht="13.5" customHeight="1">
      <c r="A45" s="116"/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44:Q65536 I44:I65536 I3 Q3">
    <cfRule type="cellIs" priority="4" dxfId="99" operator="lessThan" stopIfTrue="1">
      <formula>0</formula>
    </cfRule>
  </conditionalFormatting>
  <conditionalFormatting sqref="I8:I43 Q8:Q43">
    <cfRule type="cellIs" priority="5" dxfId="99" operator="lessThan">
      <formula>0</formula>
    </cfRule>
    <cfRule type="cellIs" priority="6" dxfId="101" operator="greaterThanOrEqual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4"/>
  <sheetViews>
    <sheetView showGridLines="0" zoomScale="80" zoomScaleNormal="80" zoomScalePageLayoutView="0" workbookViewId="0" topLeftCell="A73">
      <selection activeCell="A1" sqref="A1"/>
    </sheetView>
  </sheetViews>
  <sheetFormatPr defaultColWidth="8.00390625" defaultRowHeight="15"/>
  <cols>
    <col min="1" max="1" width="20.28125" style="123" customWidth="1"/>
    <col min="2" max="2" width="9.00390625" style="123" customWidth="1"/>
    <col min="3" max="3" width="12.00390625" style="123" customWidth="1"/>
    <col min="4" max="4" width="9.140625" style="123" customWidth="1"/>
    <col min="5" max="5" width="10.28125" style="123" customWidth="1"/>
    <col min="6" max="6" width="9.421875" style="123" customWidth="1"/>
    <col min="7" max="7" width="9.421875" style="123" bestFit="1" customWidth="1"/>
    <col min="8" max="8" width="9.28125" style="123" bestFit="1" customWidth="1"/>
    <col min="9" max="9" width="10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10.28125" style="123" bestFit="1" customWidth="1"/>
    <col min="14" max="15" width="11.140625" style="123" bestFit="1" customWidth="1"/>
    <col min="16" max="16" width="8.57421875" style="123" customWidth="1"/>
    <col min="17" max="17" width="10.28125" style="123" customWidth="1"/>
    <col min="18" max="18" width="11.140625" style="123" bestFit="1" customWidth="1"/>
    <col min="19" max="19" width="9.421875" style="123" bestFit="1" customWidth="1"/>
    <col min="20" max="21" width="11.140625" style="123" bestFit="1" customWidth="1"/>
    <col min="22" max="22" width="8.28125" style="123" customWidth="1"/>
    <col min="23" max="23" width="10.28125" style="123" customWidth="1"/>
    <col min="24" max="24" width="11.14062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83" t="s">
        <v>61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16.5" customHeight="1" thickBot="1">
      <c r="A4" s="694" t="s">
        <v>43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6"/>
    </row>
    <row r="5" spans="1:25" s="254" customFormat="1" ht="15.75" customHeight="1" thickBot="1" thickTop="1">
      <c r="A5" s="630" t="s">
        <v>60</v>
      </c>
      <c r="B5" s="700" t="s">
        <v>35</v>
      </c>
      <c r="C5" s="701"/>
      <c r="D5" s="701"/>
      <c r="E5" s="701"/>
      <c r="F5" s="701"/>
      <c r="G5" s="701"/>
      <c r="H5" s="701"/>
      <c r="I5" s="701"/>
      <c r="J5" s="702"/>
      <c r="K5" s="702"/>
      <c r="L5" s="702"/>
      <c r="M5" s="703"/>
      <c r="N5" s="700" t="s">
        <v>34</v>
      </c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4"/>
    </row>
    <row r="6" spans="1:25" s="163" customFormat="1" ht="26.25" customHeight="1">
      <c r="A6" s="631"/>
      <c r="B6" s="689" t="s">
        <v>151</v>
      </c>
      <c r="C6" s="690"/>
      <c r="D6" s="690"/>
      <c r="E6" s="690"/>
      <c r="F6" s="690"/>
      <c r="G6" s="686" t="s">
        <v>33</v>
      </c>
      <c r="H6" s="689" t="s">
        <v>152</v>
      </c>
      <c r="I6" s="690"/>
      <c r="J6" s="690"/>
      <c r="K6" s="690"/>
      <c r="L6" s="690"/>
      <c r="M6" s="697" t="s">
        <v>32</v>
      </c>
      <c r="N6" s="689" t="s">
        <v>153</v>
      </c>
      <c r="O6" s="690"/>
      <c r="P6" s="690"/>
      <c r="Q6" s="690"/>
      <c r="R6" s="690"/>
      <c r="S6" s="686" t="s">
        <v>33</v>
      </c>
      <c r="T6" s="689" t="s">
        <v>154</v>
      </c>
      <c r="U6" s="690"/>
      <c r="V6" s="690"/>
      <c r="W6" s="690"/>
      <c r="X6" s="690"/>
      <c r="Y6" s="691" t="s">
        <v>32</v>
      </c>
    </row>
    <row r="7" spans="1:25" s="163" customFormat="1" ht="26.25" customHeight="1">
      <c r="A7" s="632"/>
      <c r="B7" s="678" t="s">
        <v>21</v>
      </c>
      <c r="C7" s="679"/>
      <c r="D7" s="680" t="s">
        <v>20</v>
      </c>
      <c r="E7" s="679"/>
      <c r="F7" s="681" t="s">
        <v>16</v>
      </c>
      <c r="G7" s="687"/>
      <c r="H7" s="678" t="s">
        <v>21</v>
      </c>
      <c r="I7" s="679"/>
      <c r="J7" s="680" t="s">
        <v>20</v>
      </c>
      <c r="K7" s="679"/>
      <c r="L7" s="681" t="s">
        <v>16</v>
      </c>
      <c r="M7" s="698"/>
      <c r="N7" s="678" t="s">
        <v>21</v>
      </c>
      <c r="O7" s="679"/>
      <c r="P7" s="680" t="s">
        <v>20</v>
      </c>
      <c r="Q7" s="679"/>
      <c r="R7" s="681" t="s">
        <v>16</v>
      </c>
      <c r="S7" s="687"/>
      <c r="T7" s="678" t="s">
        <v>21</v>
      </c>
      <c r="U7" s="679"/>
      <c r="V7" s="680" t="s">
        <v>20</v>
      </c>
      <c r="W7" s="679"/>
      <c r="X7" s="681" t="s">
        <v>16</v>
      </c>
      <c r="Y7" s="692"/>
    </row>
    <row r="8" spans="1:25" s="250" customFormat="1" ht="21" customHeight="1" thickBot="1">
      <c r="A8" s="633"/>
      <c r="B8" s="253" t="s">
        <v>18</v>
      </c>
      <c r="C8" s="251" t="s">
        <v>17</v>
      </c>
      <c r="D8" s="252" t="s">
        <v>18</v>
      </c>
      <c r="E8" s="251" t="s">
        <v>17</v>
      </c>
      <c r="F8" s="682"/>
      <c r="G8" s="688"/>
      <c r="H8" s="253" t="s">
        <v>18</v>
      </c>
      <c r="I8" s="251" t="s">
        <v>17</v>
      </c>
      <c r="J8" s="252" t="s">
        <v>18</v>
      </c>
      <c r="K8" s="251" t="s">
        <v>17</v>
      </c>
      <c r="L8" s="682"/>
      <c r="M8" s="699"/>
      <c r="N8" s="253" t="s">
        <v>18</v>
      </c>
      <c r="O8" s="251" t="s">
        <v>17</v>
      </c>
      <c r="P8" s="252" t="s">
        <v>18</v>
      </c>
      <c r="Q8" s="251" t="s">
        <v>17</v>
      </c>
      <c r="R8" s="682"/>
      <c r="S8" s="688"/>
      <c r="T8" s="253" t="s">
        <v>18</v>
      </c>
      <c r="U8" s="251" t="s">
        <v>17</v>
      </c>
      <c r="V8" s="252" t="s">
        <v>18</v>
      </c>
      <c r="W8" s="251" t="s">
        <v>17</v>
      </c>
      <c r="X8" s="682"/>
      <c r="Y8" s="693"/>
    </row>
    <row r="9" spans="1:25" s="243" customFormat="1" ht="18" customHeight="1" thickBot="1" thickTop="1">
      <c r="A9" s="249" t="s">
        <v>23</v>
      </c>
      <c r="B9" s="247">
        <f>B10+B33+B50+B65+B84+B92</f>
        <v>447950</v>
      </c>
      <c r="C9" s="246">
        <f>C10+C33+C50+C65+C84+C92</f>
        <v>460024</v>
      </c>
      <c r="D9" s="245">
        <f>D10+D33+D50+D65+D84+D92</f>
        <v>3069</v>
      </c>
      <c r="E9" s="246">
        <f>E10+E33+E50+E65+E84+E92</f>
        <v>4722</v>
      </c>
      <c r="F9" s="245">
        <f aca="true" t="shared" si="0" ref="F9:F48">SUM(B9:E9)</f>
        <v>915765</v>
      </c>
      <c r="G9" s="248">
        <f aca="true" t="shared" si="1" ref="G9:G48">F9/$F$9</f>
        <v>1</v>
      </c>
      <c r="H9" s="247">
        <f>H10+H33+H50+H65+H84+H92</f>
        <v>419463</v>
      </c>
      <c r="I9" s="246">
        <f>I10+I33+I50+I65+I84+I92</f>
        <v>433626</v>
      </c>
      <c r="J9" s="245">
        <f>J10+J33+J50+J65+J84+J92</f>
        <v>3657</v>
      </c>
      <c r="K9" s="246">
        <f>K10+K33+K50+K65+K84+K92</f>
        <v>3335</v>
      </c>
      <c r="L9" s="245">
        <f aca="true" t="shared" si="2" ref="L9:L48">SUM(H9:K9)</f>
        <v>860081</v>
      </c>
      <c r="M9" s="465">
        <f aca="true" t="shared" si="3" ref="M9:M47">IF(ISERROR(F9/L9-1),"         /0",(F9/L9-1))</f>
        <v>0.06474273934664287</v>
      </c>
      <c r="N9" s="247">
        <f>N10+N33+N50+N65+N84+N92</f>
        <v>4970886</v>
      </c>
      <c r="O9" s="246">
        <f>O10+O33+O50+O65+O84+O92</f>
        <v>4876710</v>
      </c>
      <c r="P9" s="245">
        <f>P10+P33+P50+P65+P84+P92</f>
        <v>46659</v>
      </c>
      <c r="Q9" s="246">
        <f>Q10+Q33+Q50+Q65+Q84+Q92</f>
        <v>52500</v>
      </c>
      <c r="R9" s="245">
        <f aca="true" t="shared" si="4" ref="R9:R48">SUM(N9:Q9)</f>
        <v>9946755</v>
      </c>
      <c r="S9" s="248">
        <f aca="true" t="shared" si="5" ref="S9:S48">R9/$R$9</f>
        <v>1</v>
      </c>
      <c r="T9" s="247">
        <f>T10+T33+T50+T65+T84+T92</f>
        <v>4498624</v>
      </c>
      <c r="U9" s="246">
        <f>U10+U33+U50+U65+U84+U92</f>
        <v>4407251</v>
      </c>
      <c r="V9" s="245">
        <f>V10+V33+V50+V65+V84+V92</f>
        <v>40636</v>
      </c>
      <c r="W9" s="246">
        <f>W10+W33+W50+W65+W84+W92</f>
        <v>38275</v>
      </c>
      <c r="X9" s="245">
        <f aca="true" t="shared" si="6" ref="X9:X48">SUM(T9:W9)</f>
        <v>8984786</v>
      </c>
      <c r="Y9" s="244">
        <f aca="true" t="shared" si="7" ref="Y9:Y47">IF(ISERROR(R9/X9-1),"         /0",(R9/X9-1))</f>
        <v>0.10706643430349927</v>
      </c>
    </row>
    <row r="10" spans="1:25" s="220" customFormat="1" ht="19.5" customHeight="1">
      <c r="A10" s="227" t="s">
        <v>59</v>
      </c>
      <c r="B10" s="224">
        <f>SUM(B11:B32)</f>
        <v>131927</v>
      </c>
      <c r="C10" s="223">
        <f>SUM(C11:C32)</f>
        <v>134398</v>
      </c>
      <c r="D10" s="222">
        <f>SUM(D11:D32)</f>
        <v>37</v>
      </c>
      <c r="E10" s="223">
        <f>SUM(E11:E32)</f>
        <v>29</v>
      </c>
      <c r="F10" s="222">
        <f t="shared" si="0"/>
        <v>266391</v>
      </c>
      <c r="G10" s="225">
        <f t="shared" si="1"/>
        <v>0.29089449804262013</v>
      </c>
      <c r="H10" s="224">
        <f>SUM(H11:H32)</f>
        <v>122374</v>
      </c>
      <c r="I10" s="223">
        <f>SUM(I11:I32)</f>
        <v>127909</v>
      </c>
      <c r="J10" s="222">
        <f>SUM(J11:J32)</f>
        <v>12</v>
      </c>
      <c r="K10" s="223">
        <f>SUM(K11:K32)</f>
        <v>2</v>
      </c>
      <c r="L10" s="222">
        <f t="shared" si="2"/>
        <v>250297</v>
      </c>
      <c r="M10" s="226">
        <f t="shared" si="3"/>
        <v>0.06429961206087165</v>
      </c>
      <c r="N10" s="224">
        <f>SUM(N11:N32)</f>
        <v>1491048</v>
      </c>
      <c r="O10" s="223">
        <f>SUM(O11:O32)</f>
        <v>1471090</v>
      </c>
      <c r="P10" s="222">
        <f>SUM(P11:P32)</f>
        <v>720</v>
      </c>
      <c r="Q10" s="223">
        <f>SUM(Q11:Q32)</f>
        <v>414</v>
      </c>
      <c r="R10" s="222">
        <f t="shared" si="4"/>
        <v>2963272</v>
      </c>
      <c r="S10" s="225">
        <f t="shared" si="5"/>
        <v>0.2979134401118757</v>
      </c>
      <c r="T10" s="224">
        <f>SUM(T11:T32)</f>
        <v>1385583</v>
      </c>
      <c r="U10" s="223">
        <f>SUM(U11:U32)</f>
        <v>1391073</v>
      </c>
      <c r="V10" s="222">
        <f>SUM(V11:V32)</f>
        <v>2136</v>
      </c>
      <c r="W10" s="223">
        <f>SUM(W11:W32)</f>
        <v>463</v>
      </c>
      <c r="X10" s="222">
        <f t="shared" si="6"/>
        <v>2779255</v>
      </c>
      <c r="Y10" s="221">
        <f t="shared" si="7"/>
        <v>0.06621090903857318</v>
      </c>
    </row>
    <row r="11" spans="1:25" ht="19.5" customHeight="1">
      <c r="A11" s="219" t="s">
        <v>273</v>
      </c>
      <c r="B11" s="217">
        <v>24743</v>
      </c>
      <c r="C11" s="214">
        <v>21983</v>
      </c>
      <c r="D11" s="213">
        <v>0</v>
      </c>
      <c r="E11" s="214">
        <v>0</v>
      </c>
      <c r="F11" s="213">
        <f t="shared" si="0"/>
        <v>46726</v>
      </c>
      <c r="G11" s="216">
        <f t="shared" si="1"/>
        <v>0.051024007250768486</v>
      </c>
      <c r="H11" s="217">
        <v>27454</v>
      </c>
      <c r="I11" s="214">
        <v>26819</v>
      </c>
      <c r="J11" s="213">
        <v>0</v>
      </c>
      <c r="K11" s="214">
        <v>0</v>
      </c>
      <c r="L11" s="213">
        <f t="shared" si="2"/>
        <v>54273</v>
      </c>
      <c r="M11" s="218">
        <f t="shared" si="3"/>
        <v>-0.13905625264864663</v>
      </c>
      <c r="N11" s="217">
        <v>274657</v>
      </c>
      <c r="O11" s="214">
        <v>259418</v>
      </c>
      <c r="P11" s="213">
        <v>154</v>
      </c>
      <c r="Q11" s="214">
        <v>312</v>
      </c>
      <c r="R11" s="213">
        <f t="shared" si="4"/>
        <v>534541</v>
      </c>
      <c r="S11" s="216">
        <f t="shared" si="5"/>
        <v>0.05374023990738688</v>
      </c>
      <c r="T11" s="217">
        <v>277025</v>
      </c>
      <c r="U11" s="214">
        <v>289721</v>
      </c>
      <c r="V11" s="213">
        <v>1023</v>
      </c>
      <c r="W11" s="214">
        <v>89</v>
      </c>
      <c r="X11" s="213">
        <f t="shared" si="6"/>
        <v>567858</v>
      </c>
      <c r="Y11" s="212">
        <f t="shared" si="7"/>
        <v>-0.05867135798034018</v>
      </c>
    </row>
    <row r="12" spans="1:25" ht="19.5" customHeight="1">
      <c r="A12" s="219" t="s">
        <v>274</v>
      </c>
      <c r="B12" s="217">
        <v>11044</v>
      </c>
      <c r="C12" s="214">
        <v>11562</v>
      </c>
      <c r="D12" s="213">
        <v>0</v>
      </c>
      <c r="E12" s="214">
        <v>0</v>
      </c>
      <c r="F12" s="213">
        <f t="shared" si="0"/>
        <v>22606</v>
      </c>
      <c r="G12" s="216">
        <f t="shared" si="1"/>
        <v>0.024685372338973426</v>
      </c>
      <c r="H12" s="217">
        <v>11631</v>
      </c>
      <c r="I12" s="214">
        <v>11624</v>
      </c>
      <c r="J12" s="213">
        <v>1</v>
      </c>
      <c r="K12" s="214"/>
      <c r="L12" s="213">
        <f t="shared" si="2"/>
        <v>23256</v>
      </c>
      <c r="M12" s="218">
        <f t="shared" si="3"/>
        <v>-0.02794977640178875</v>
      </c>
      <c r="N12" s="217">
        <v>131341</v>
      </c>
      <c r="O12" s="214">
        <v>130841</v>
      </c>
      <c r="P12" s="213">
        <v>14</v>
      </c>
      <c r="Q12" s="214">
        <v>2</v>
      </c>
      <c r="R12" s="213">
        <f t="shared" si="4"/>
        <v>262198</v>
      </c>
      <c r="S12" s="216">
        <f t="shared" si="5"/>
        <v>0.026360154643398775</v>
      </c>
      <c r="T12" s="217">
        <v>134125</v>
      </c>
      <c r="U12" s="214">
        <v>131541</v>
      </c>
      <c r="V12" s="213">
        <v>45</v>
      </c>
      <c r="W12" s="214"/>
      <c r="X12" s="213">
        <f t="shared" si="6"/>
        <v>265711</v>
      </c>
      <c r="Y12" s="212">
        <f t="shared" si="7"/>
        <v>-0.013221131229042116</v>
      </c>
    </row>
    <row r="13" spans="1:25" ht="19.5" customHeight="1">
      <c r="A13" s="219" t="s">
        <v>275</v>
      </c>
      <c r="B13" s="217">
        <v>9755</v>
      </c>
      <c r="C13" s="214">
        <v>6641</v>
      </c>
      <c r="D13" s="213">
        <v>0</v>
      </c>
      <c r="E13" s="214">
        <v>0</v>
      </c>
      <c r="F13" s="213">
        <f t="shared" si="0"/>
        <v>16396</v>
      </c>
      <c r="G13" s="216">
        <f t="shared" si="1"/>
        <v>0.017904156634070967</v>
      </c>
      <c r="H13" s="217">
        <v>7335</v>
      </c>
      <c r="I13" s="214">
        <v>7684</v>
      </c>
      <c r="J13" s="213">
        <v>0</v>
      </c>
      <c r="K13" s="214"/>
      <c r="L13" s="213">
        <f t="shared" si="2"/>
        <v>15019</v>
      </c>
      <c r="M13" s="218">
        <f t="shared" si="3"/>
        <v>0.09168386710167131</v>
      </c>
      <c r="N13" s="217">
        <v>97808</v>
      </c>
      <c r="O13" s="214">
        <v>83918</v>
      </c>
      <c r="P13" s="213">
        <v>0</v>
      </c>
      <c r="Q13" s="214">
        <v>0</v>
      </c>
      <c r="R13" s="213">
        <f t="shared" si="4"/>
        <v>181726</v>
      </c>
      <c r="S13" s="216">
        <f t="shared" si="5"/>
        <v>0.018269877965225844</v>
      </c>
      <c r="T13" s="217">
        <v>90558</v>
      </c>
      <c r="U13" s="214">
        <v>95865</v>
      </c>
      <c r="V13" s="213">
        <v>4</v>
      </c>
      <c r="W13" s="214">
        <v>10</v>
      </c>
      <c r="X13" s="213">
        <f t="shared" si="6"/>
        <v>186437</v>
      </c>
      <c r="Y13" s="212">
        <f t="shared" si="7"/>
        <v>-0.025268589389445206</v>
      </c>
    </row>
    <row r="14" spans="1:25" ht="19.5" customHeight="1">
      <c r="A14" s="219" t="s">
        <v>276</v>
      </c>
      <c r="B14" s="217">
        <v>7467</v>
      </c>
      <c r="C14" s="214">
        <v>7987</v>
      </c>
      <c r="D14" s="213">
        <v>0</v>
      </c>
      <c r="E14" s="214">
        <v>0</v>
      </c>
      <c r="F14" s="213">
        <f t="shared" si="0"/>
        <v>15454</v>
      </c>
      <c r="G14" s="216">
        <f t="shared" si="1"/>
        <v>0.016875508454679968</v>
      </c>
      <c r="H14" s="217">
        <v>6773</v>
      </c>
      <c r="I14" s="214">
        <v>7587</v>
      </c>
      <c r="J14" s="213"/>
      <c r="K14" s="214"/>
      <c r="L14" s="213">
        <f t="shared" si="2"/>
        <v>14360</v>
      </c>
      <c r="M14" s="218">
        <f t="shared" si="3"/>
        <v>0.07618384401114198</v>
      </c>
      <c r="N14" s="217">
        <v>87166</v>
      </c>
      <c r="O14" s="214">
        <v>91127</v>
      </c>
      <c r="P14" s="213">
        <v>1</v>
      </c>
      <c r="Q14" s="214">
        <v>2</v>
      </c>
      <c r="R14" s="213">
        <f t="shared" si="4"/>
        <v>178296</v>
      </c>
      <c r="S14" s="216">
        <f t="shared" si="5"/>
        <v>0.01792504188551945</v>
      </c>
      <c r="T14" s="217">
        <v>82384</v>
      </c>
      <c r="U14" s="214">
        <v>86961</v>
      </c>
      <c r="V14" s="213">
        <v>0</v>
      </c>
      <c r="W14" s="214">
        <v>8</v>
      </c>
      <c r="X14" s="213">
        <f t="shared" si="6"/>
        <v>169353</v>
      </c>
      <c r="Y14" s="212">
        <f t="shared" si="7"/>
        <v>0.0528068590458981</v>
      </c>
    </row>
    <row r="15" spans="1:25" ht="19.5" customHeight="1">
      <c r="A15" s="219" t="s">
        <v>277</v>
      </c>
      <c r="B15" s="217">
        <v>7074</v>
      </c>
      <c r="C15" s="214">
        <v>7269</v>
      </c>
      <c r="D15" s="213">
        <v>0</v>
      </c>
      <c r="E15" s="214">
        <v>0</v>
      </c>
      <c r="F15" s="213">
        <f t="shared" si="0"/>
        <v>14343</v>
      </c>
      <c r="G15" s="216">
        <f t="shared" si="1"/>
        <v>0.015662315113593554</v>
      </c>
      <c r="H15" s="217">
        <v>7262</v>
      </c>
      <c r="I15" s="214">
        <v>8423</v>
      </c>
      <c r="J15" s="213">
        <v>0</v>
      </c>
      <c r="K15" s="214"/>
      <c r="L15" s="213">
        <f t="shared" si="2"/>
        <v>15685</v>
      </c>
      <c r="M15" s="218">
        <f t="shared" si="3"/>
        <v>-0.0855594517054511</v>
      </c>
      <c r="N15" s="217">
        <v>84286</v>
      </c>
      <c r="O15" s="214">
        <v>86957</v>
      </c>
      <c r="P15" s="213">
        <v>154</v>
      </c>
      <c r="Q15" s="214"/>
      <c r="R15" s="213">
        <f t="shared" si="4"/>
        <v>171397</v>
      </c>
      <c r="S15" s="216">
        <f t="shared" si="5"/>
        <v>0.017231448849398624</v>
      </c>
      <c r="T15" s="217">
        <v>85354</v>
      </c>
      <c r="U15" s="214">
        <v>90522</v>
      </c>
      <c r="V15" s="213">
        <v>0</v>
      </c>
      <c r="W15" s="214"/>
      <c r="X15" s="213">
        <f t="shared" si="6"/>
        <v>175876</v>
      </c>
      <c r="Y15" s="212">
        <f t="shared" si="7"/>
        <v>-0.025466806158884636</v>
      </c>
    </row>
    <row r="16" spans="1:25" ht="19.5" customHeight="1">
      <c r="A16" s="219" t="s">
        <v>278</v>
      </c>
      <c r="B16" s="217">
        <v>7029</v>
      </c>
      <c r="C16" s="214">
        <v>7184</v>
      </c>
      <c r="D16" s="213">
        <v>0</v>
      </c>
      <c r="E16" s="214">
        <v>0</v>
      </c>
      <c r="F16" s="213">
        <f>SUM(B16:E16)</f>
        <v>14213</v>
      </c>
      <c r="G16" s="216">
        <f>F16/$F$9</f>
        <v>0.015520357296904774</v>
      </c>
      <c r="H16" s="217">
        <v>6751</v>
      </c>
      <c r="I16" s="214">
        <v>8195</v>
      </c>
      <c r="J16" s="213"/>
      <c r="K16" s="214"/>
      <c r="L16" s="213">
        <f>SUM(H16:K16)</f>
        <v>14946</v>
      </c>
      <c r="M16" s="218">
        <f>IF(ISERROR(F16/L16-1),"         /0",(F16/L16-1))</f>
        <v>-0.049043222266827224</v>
      </c>
      <c r="N16" s="217">
        <v>90653</v>
      </c>
      <c r="O16" s="214">
        <v>90699</v>
      </c>
      <c r="P16" s="213">
        <v>105</v>
      </c>
      <c r="Q16" s="214">
        <v>0</v>
      </c>
      <c r="R16" s="213">
        <f>SUM(N16:Q16)</f>
        <v>181457</v>
      </c>
      <c r="S16" s="216">
        <f>R16/$R$9</f>
        <v>0.018242833969470445</v>
      </c>
      <c r="T16" s="217">
        <v>89194</v>
      </c>
      <c r="U16" s="214">
        <v>97880</v>
      </c>
      <c r="V16" s="213">
        <v>69</v>
      </c>
      <c r="W16" s="214">
        <v>78</v>
      </c>
      <c r="X16" s="213">
        <f>SUM(T16:W16)</f>
        <v>187221</v>
      </c>
      <c r="Y16" s="212">
        <f>IF(ISERROR(R16/X16-1),"         /0",(R16/X16-1))</f>
        <v>-0.030787144604504824</v>
      </c>
    </row>
    <row r="17" spans="1:25" ht="19.5" customHeight="1">
      <c r="A17" s="219" t="s">
        <v>279</v>
      </c>
      <c r="B17" s="217">
        <v>6337</v>
      </c>
      <c r="C17" s="214">
        <v>6672</v>
      </c>
      <c r="D17" s="213">
        <v>0</v>
      </c>
      <c r="E17" s="214">
        <v>0</v>
      </c>
      <c r="F17" s="213">
        <f aca="true" t="shared" si="8" ref="F17:F25">SUM(B17:E17)</f>
        <v>13009</v>
      </c>
      <c r="G17" s="216">
        <f aca="true" t="shared" si="9" ref="G17:G25">F17/$F$9</f>
        <v>0.014205609517725617</v>
      </c>
      <c r="H17" s="217">
        <v>5963</v>
      </c>
      <c r="I17" s="214">
        <v>6070</v>
      </c>
      <c r="J17" s="213"/>
      <c r="K17" s="214"/>
      <c r="L17" s="213">
        <f aca="true" t="shared" si="10" ref="L17:L25">SUM(H17:K17)</f>
        <v>12033</v>
      </c>
      <c r="M17" s="218">
        <f aca="true" t="shared" si="11" ref="M17:M25">IF(ISERROR(F17/L17-1),"         /0",(F17/L17-1))</f>
        <v>0.08111028006315957</v>
      </c>
      <c r="N17" s="217">
        <v>79393</v>
      </c>
      <c r="O17" s="214">
        <v>83285</v>
      </c>
      <c r="P17" s="213"/>
      <c r="Q17" s="214"/>
      <c r="R17" s="213">
        <f aca="true" t="shared" si="12" ref="R17:R25">SUM(N17:Q17)</f>
        <v>162678</v>
      </c>
      <c r="S17" s="216">
        <f aca="true" t="shared" si="13" ref="S17:S25">R17/$R$9</f>
        <v>0.016354881566902974</v>
      </c>
      <c r="T17" s="217">
        <v>77036</v>
      </c>
      <c r="U17" s="214">
        <v>77173</v>
      </c>
      <c r="V17" s="213">
        <v>589</v>
      </c>
      <c r="W17" s="214"/>
      <c r="X17" s="213">
        <f aca="true" t="shared" si="14" ref="X17:X25">SUM(T17:W17)</f>
        <v>154798</v>
      </c>
      <c r="Y17" s="212">
        <f aca="true" t="shared" si="15" ref="Y17:Y25">IF(ISERROR(R17/X17-1),"         /0",(R17/X17-1))</f>
        <v>0.05090505045284832</v>
      </c>
    </row>
    <row r="18" spans="1:25" ht="19.5" customHeight="1">
      <c r="A18" s="219" t="s">
        <v>280</v>
      </c>
      <c r="B18" s="217">
        <v>6041</v>
      </c>
      <c r="C18" s="214">
        <v>6897</v>
      </c>
      <c r="D18" s="213">
        <v>0</v>
      </c>
      <c r="E18" s="214">
        <v>0</v>
      </c>
      <c r="F18" s="213">
        <f t="shared" si="8"/>
        <v>12938</v>
      </c>
      <c r="G18" s="216">
        <f t="shared" si="9"/>
        <v>0.014128078710149438</v>
      </c>
      <c r="H18" s="217">
        <v>7727</v>
      </c>
      <c r="I18" s="214">
        <v>8205</v>
      </c>
      <c r="J18" s="213"/>
      <c r="K18" s="214"/>
      <c r="L18" s="213">
        <f t="shared" si="10"/>
        <v>15932</v>
      </c>
      <c r="M18" s="218">
        <f t="shared" si="11"/>
        <v>-0.1879236756213909</v>
      </c>
      <c r="N18" s="217">
        <v>74626</v>
      </c>
      <c r="O18" s="214">
        <v>74015</v>
      </c>
      <c r="P18" s="213">
        <v>1</v>
      </c>
      <c r="Q18" s="214">
        <v>0</v>
      </c>
      <c r="R18" s="213">
        <f t="shared" si="12"/>
        <v>148642</v>
      </c>
      <c r="S18" s="216">
        <f t="shared" si="13"/>
        <v>0.014943768093212309</v>
      </c>
      <c r="T18" s="217">
        <v>83293</v>
      </c>
      <c r="U18" s="214">
        <v>80002</v>
      </c>
      <c r="V18" s="213">
        <v>5</v>
      </c>
      <c r="W18" s="214">
        <v>0</v>
      </c>
      <c r="X18" s="213">
        <f t="shared" si="14"/>
        <v>163300</v>
      </c>
      <c r="Y18" s="212">
        <f t="shared" si="15"/>
        <v>-0.08976117575015308</v>
      </c>
    </row>
    <row r="19" spans="1:25" ht="19.5" customHeight="1">
      <c r="A19" s="219" t="s">
        <v>281</v>
      </c>
      <c r="B19" s="217">
        <v>5646</v>
      </c>
      <c r="C19" s="214">
        <v>5013</v>
      </c>
      <c r="D19" s="213">
        <v>0</v>
      </c>
      <c r="E19" s="214">
        <v>0</v>
      </c>
      <c r="F19" s="213">
        <f t="shared" si="8"/>
        <v>10659</v>
      </c>
      <c r="G19" s="216">
        <f t="shared" si="9"/>
        <v>0.011639448985274607</v>
      </c>
      <c r="H19" s="217">
        <v>3466</v>
      </c>
      <c r="I19" s="214">
        <v>3271</v>
      </c>
      <c r="J19" s="213"/>
      <c r="K19" s="214"/>
      <c r="L19" s="213">
        <f t="shared" si="10"/>
        <v>6737</v>
      </c>
      <c r="M19" s="218">
        <f t="shared" si="11"/>
        <v>0.5821582306664688</v>
      </c>
      <c r="N19" s="217">
        <v>50561</v>
      </c>
      <c r="O19" s="214">
        <v>46690</v>
      </c>
      <c r="P19" s="213">
        <v>10</v>
      </c>
      <c r="Q19" s="214">
        <v>0</v>
      </c>
      <c r="R19" s="213">
        <f t="shared" si="12"/>
        <v>97261</v>
      </c>
      <c r="S19" s="216">
        <f t="shared" si="13"/>
        <v>0.009778163833330569</v>
      </c>
      <c r="T19" s="217">
        <v>40034</v>
      </c>
      <c r="U19" s="214">
        <v>39347</v>
      </c>
      <c r="V19" s="213">
        <v>54</v>
      </c>
      <c r="W19" s="214">
        <v>15</v>
      </c>
      <c r="X19" s="213">
        <f t="shared" si="14"/>
        <v>79450</v>
      </c>
      <c r="Y19" s="212">
        <f t="shared" si="15"/>
        <v>0.2241787287602266</v>
      </c>
    </row>
    <row r="20" spans="1:25" ht="19.5" customHeight="1">
      <c r="A20" s="219" t="s">
        <v>282</v>
      </c>
      <c r="B20" s="217">
        <v>4906</v>
      </c>
      <c r="C20" s="214">
        <v>5356</v>
      </c>
      <c r="D20" s="213">
        <v>0</v>
      </c>
      <c r="E20" s="214">
        <v>0</v>
      </c>
      <c r="F20" s="213">
        <f t="shared" si="8"/>
        <v>10262</v>
      </c>
      <c r="G20" s="216">
        <f t="shared" si="9"/>
        <v>0.01120593165277118</v>
      </c>
      <c r="H20" s="217">
        <v>4670</v>
      </c>
      <c r="I20" s="214">
        <v>4949</v>
      </c>
      <c r="J20" s="213">
        <v>2</v>
      </c>
      <c r="K20" s="214"/>
      <c r="L20" s="213">
        <f t="shared" si="10"/>
        <v>9621</v>
      </c>
      <c r="M20" s="218">
        <f t="shared" si="11"/>
        <v>0.06662509094688707</v>
      </c>
      <c r="N20" s="217">
        <v>55129</v>
      </c>
      <c r="O20" s="214">
        <v>56483</v>
      </c>
      <c r="P20" s="213">
        <v>8</v>
      </c>
      <c r="Q20" s="214">
        <v>3</v>
      </c>
      <c r="R20" s="213">
        <f t="shared" si="12"/>
        <v>111623</v>
      </c>
      <c r="S20" s="216">
        <f t="shared" si="13"/>
        <v>0.011222051814888372</v>
      </c>
      <c r="T20" s="217">
        <v>27926</v>
      </c>
      <c r="U20" s="214">
        <v>28413</v>
      </c>
      <c r="V20" s="213">
        <v>4</v>
      </c>
      <c r="W20" s="214"/>
      <c r="X20" s="213">
        <f t="shared" si="14"/>
        <v>56343</v>
      </c>
      <c r="Y20" s="212">
        <f t="shared" si="15"/>
        <v>0.9811334149761284</v>
      </c>
    </row>
    <row r="21" spans="1:25" ht="19.5" customHeight="1">
      <c r="A21" s="219" t="s">
        <v>283</v>
      </c>
      <c r="B21" s="217">
        <v>3176</v>
      </c>
      <c r="C21" s="214">
        <v>3553</v>
      </c>
      <c r="D21" s="213">
        <v>0</v>
      </c>
      <c r="E21" s="214">
        <v>0</v>
      </c>
      <c r="F21" s="213">
        <f t="shared" si="8"/>
        <v>6729</v>
      </c>
      <c r="G21" s="216">
        <f t="shared" si="9"/>
        <v>0.007347954988452278</v>
      </c>
      <c r="H21" s="217">
        <v>1491</v>
      </c>
      <c r="I21" s="214">
        <v>1553</v>
      </c>
      <c r="J21" s="213"/>
      <c r="K21" s="214"/>
      <c r="L21" s="213">
        <f t="shared" si="10"/>
        <v>3044</v>
      </c>
      <c r="M21" s="218">
        <f t="shared" si="11"/>
        <v>1.2105781865965834</v>
      </c>
      <c r="N21" s="217">
        <v>29301</v>
      </c>
      <c r="O21" s="214">
        <v>30314</v>
      </c>
      <c r="P21" s="213"/>
      <c r="Q21" s="214"/>
      <c r="R21" s="213">
        <f t="shared" si="12"/>
        <v>59615</v>
      </c>
      <c r="S21" s="216">
        <f t="shared" si="13"/>
        <v>0.005993411921777505</v>
      </c>
      <c r="T21" s="217">
        <v>16910</v>
      </c>
      <c r="U21" s="214">
        <v>15225</v>
      </c>
      <c r="V21" s="213"/>
      <c r="W21" s="214"/>
      <c r="X21" s="213">
        <f t="shared" si="14"/>
        <v>32135</v>
      </c>
      <c r="Y21" s="212">
        <f t="shared" si="15"/>
        <v>0.8551423681344328</v>
      </c>
    </row>
    <row r="22" spans="1:25" ht="19.5" customHeight="1">
      <c r="A22" s="219" t="s">
        <v>284</v>
      </c>
      <c r="B22" s="217">
        <v>3548</v>
      </c>
      <c r="C22" s="214">
        <v>3181</v>
      </c>
      <c r="D22" s="213">
        <v>0</v>
      </c>
      <c r="E22" s="214">
        <v>0</v>
      </c>
      <c r="F22" s="213">
        <f t="shared" si="8"/>
        <v>6729</v>
      </c>
      <c r="G22" s="216">
        <f t="shared" si="9"/>
        <v>0.007347954988452278</v>
      </c>
      <c r="H22" s="217">
        <v>2828</v>
      </c>
      <c r="I22" s="214">
        <v>2689</v>
      </c>
      <c r="J22" s="213"/>
      <c r="K22" s="214"/>
      <c r="L22" s="213">
        <f t="shared" si="10"/>
        <v>5517</v>
      </c>
      <c r="M22" s="218">
        <f t="shared" si="11"/>
        <v>0.2196846112017401</v>
      </c>
      <c r="N22" s="217">
        <v>30783</v>
      </c>
      <c r="O22" s="214">
        <v>28646</v>
      </c>
      <c r="P22" s="213"/>
      <c r="Q22" s="214">
        <v>0</v>
      </c>
      <c r="R22" s="213">
        <f t="shared" si="12"/>
        <v>59429</v>
      </c>
      <c r="S22" s="216">
        <f t="shared" si="13"/>
        <v>0.005974712355939198</v>
      </c>
      <c r="T22" s="217">
        <v>29879</v>
      </c>
      <c r="U22" s="214">
        <v>28839</v>
      </c>
      <c r="V22" s="213">
        <v>20</v>
      </c>
      <c r="W22" s="214">
        <v>3</v>
      </c>
      <c r="X22" s="213">
        <f t="shared" si="14"/>
        <v>58741</v>
      </c>
      <c r="Y22" s="212">
        <f t="shared" si="15"/>
        <v>0.011712432542857698</v>
      </c>
    </row>
    <row r="23" spans="1:25" ht="19.5" customHeight="1">
      <c r="A23" s="219" t="s">
        <v>285</v>
      </c>
      <c r="B23" s="217">
        <v>3043</v>
      </c>
      <c r="C23" s="214">
        <v>3227</v>
      </c>
      <c r="D23" s="213">
        <v>0</v>
      </c>
      <c r="E23" s="214">
        <v>0</v>
      </c>
      <c r="F23" s="213">
        <f t="shared" si="8"/>
        <v>6270</v>
      </c>
      <c r="G23" s="216">
        <f t="shared" si="9"/>
        <v>0.006846734697220357</v>
      </c>
      <c r="H23" s="217">
        <v>2664</v>
      </c>
      <c r="I23" s="214">
        <v>2898</v>
      </c>
      <c r="J23" s="213"/>
      <c r="K23" s="214"/>
      <c r="L23" s="213">
        <f t="shared" si="10"/>
        <v>5562</v>
      </c>
      <c r="M23" s="218">
        <f t="shared" si="11"/>
        <v>0.12729234088457386</v>
      </c>
      <c r="N23" s="217">
        <v>32813</v>
      </c>
      <c r="O23" s="214">
        <v>34394</v>
      </c>
      <c r="P23" s="213">
        <v>118</v>
      </c>
      <c r="Q23" s="214">
        <v>0</v>
      </c>
      <c r="R23" s="213">
        <f t="shared" si="12"/>
        <v>67325</v>
      </c>
      <c r="S23" s="216">
        <f t="shared" si="13"/>
        <v>0.006768539086365352</v>
      </c>
      <c r="T23" s="217">
        <v>32537</v>
      </c>
      <c r="U23" s="214">
        <v>35280</v>
      </c>
      <c r="V23" s="213"/>
      <c r="W23" s="214"/>
      <c r="X23" s="213">
        <f t="shared" si="14"/>
        <v>67817</v>
      </c>
      <c r="Y23" s="212">
        <f t="shared" si="15"/>
        <v>-0.00725481811345241</v>
      </c>
    </row>
    <row r="24" spans="1:25" ht="19.5" customHeight="1">
      <c r="A24" s="219" t="s">
        <v>286</v>
      </c>
      <c r="B24" s="217">
        <v>2534</v>
      </c>
      <c r="C24" s="214">
        <v>2651</v>
      </c>
      <c r="D24" s="213">
        <v>0</v>
      </c>
      <c r="E24" s="214">
        <v>0</v>
      </c>
      <c r="F24" s="213">
        <f t="shared" si="8"/>
        <v>5185</v>
      </c>
      <c r="G24" s="216">
        <f t="shared" si="9"/>
        <v>0.005661932919471698</v>
      </c>
      <c r="H24" s="217">
        <v>2275</v>
      </c>
      <c r="I24" s="214">
        <v>2572</v>
      </c>
      <c r="J24" s="213"/>
      <c r="K24" s="214"/>
      <c r="L24" s="213">
        <f t="shared" si="10"/>
        <v>4847</v>
      </c>
      <c r="M24" s="218">
        <f t="shared" si="11"/>
        <v>0.06973385599339799</v>
      </c>
      <c r="N24" s="217">
        <v>34811</v>
      </c>
      <c r="O24" s="214">
        <v>33386</v>
      </c>
      <c r="P24" s="213">
        <v>10</v>
      </c>
      <c r="Q24" s="214"/>
      <c r="R24" s="213">
        <f t="shared" si="12"/>
        <v>68207</v>
      </c>
      <c r="S24" s="216">
        <f t="shared" si="13"/>
        <v>0.006857211221146997</v>
      </c>
      <c r="T24" s="217">
        <v>28374</v>
      </c>
      <c r="U24" s="214">
        <v>28731</v>
      </c>
      <c r="V24" s="213">
        <v>15</v>
      </c>
      <c r="W24" s="214">
        <v>2</v>
      </c>
      <c r="X24" s="213">
        <f t="shared" si="14"/>
        <v>57122</v>
      </c>
      <c r="Y24" s="212">
        <f t="shared" si="15"/>
        <v>0.1940583312909212</v>
      </c>
    </row>
    <row r="25" spans="1:25" ht="19.5" customHeight="1">
      <c r="A25" s="219" t="s">
        <v>287</v>
      </c>
      <c r="B25" s="217">
        <v>2236</v>
      </c>
      <c r="C25" s="214">
        <v>2634</v>
      </c>
      <c r="D25" s="213">
        <v>0</v>
      </c>
      <c r="E25" s="214">
        <v>0</v>
      </c>
      <c r="F25" s="213">
        <f t="shared" si="8"/>
        <v>4870</v>
      </c>
      <c r="G25" s="216">
        <f t="shared" si="9"/>
        <v>0.005317958209802734</v>
      </c>
      <c r="H25" s="217">
        <v>1994</v>
      </c>
      <c r="I25" s="214">
        <v>4352</v>
      </c>
      <c r="J25" s="213"/>
      <c r="K25" s="214"/>
      <c r="L25" s="213">
        <f t="shared" si="10"/>
        <v>6346</v>
      </c>
      <c r="M25" s="218">
        <f t="shared" si="11"/>
        <v>-0.2325874566656161</v>
      </c>
      <c r="N25" s="217">
        <v>24027</v>
      </c>
      <c r="O25" s="214">
        <v>36607</v>
      </c>
      <c r="P25" s="213"/>
      <c r="Q25" s="214"/>
      <c r="R25" s="213">
        <f t="shared" si="12"/>
        <v>60634</v>
      </c>
      <c r="S25" s="216">
        <f t="shared" si="13"/>
        <v>0.006095857392687364</v>
      </c>
      <c r="T25" s="217">
        <v>19916</v>
      </c>
      <c r="U25" s="214">
        <v>44527</v>
      </c>
      <c r="V25" s="213"/>
      <c r="W25" s="214"/>
      <c r="X25" s="213">
        <f t="shared" si="14"/>
        <v>64443</v>
      </c>
      <c r="Y25" s="212">
        <f t="shared" si="15"/>
        <v>-0.05910649721459271</v>
      </c>
    </row>
    <row r="26" spans="1:25" ht="19.5" customHeight="1">
      <c r="A26" s="219" t="s">
        <v>288</v>
      </c>
      <c r="B26" s="217">
        <v>2114</v>
      </c>
      <c r="C26" s="214">
        <v>2461</v>
      </c>
      <c r="D26" s="213">
        <v>0</v>
      </c>
      <c r="E26" s="214">
        <v>0</v>
      </c>
      <c r="F26" s="213">
        <f t="shared" si="0"/>
        <v>4575</v>
      </c>
      <c r="G26" s="216">
        <f t="shared" si="1"/>
        <v>0.004995823164239734</v>
      </c>
      <c r="H26" s="217">
        <v>1806</v>
      </c>
      <c r="I26" s="214">
        <v>2046</v>
      </c>
      <c r="J26" s="213"/>
      <c r="K26" s="214"/>
      <c r="L26" s="213">
        <f t="shared" si="2"/>
        <v>3852</v>
      </c>
      <c r="M26" s="218">
        <f t="shared" si="3"/>
        <v>0.18769470404984423</v>
      </c>
      <c r="N26" s="217">
        <v>24893</v>
      </c>
      <c r="O26" s="214">
        <v>24408</v>
      </c>
      <c r="P26" s="213">
        <v>0</v>
      </c>
      <c r="Q26" s="214">
        <v>0</v>
      </c>
      <c r="R26" s="213">
        <f t="shared" si="4"/>
        <v>49301</v>
      </c>
      <c r="S26" s="216">
        <f t="shared" si="5"/>
        <v>0.0049564908354533714</v>
      </c>
      <c r="T26" s="217">
        <v>21347</v>
      </c>
      <c r="U26" s="214">
        <v>21298</v>
      </c>
      <c r="V26" s="213">
        <v>0</v>
      </c>
      <c r="W26" s="214">
        <v>9</v>
      </c>
      <c r="X26" s="213">
        <f t="shared" si="6"/>
        <v>42654</v>
      </c>
      <c r="Y26" s="212">
        <f t="shared" si="7"/>
        <v>0.15583532611243966</v>
      </c>
    </row>
    <row r="27" spans="1:25" ht="19.5" customHeight="1">
      <c r="A27" s="219" t="s">
        <v>289</v>
      </c>
      <c r="B27" s="217">
        <v>2710</v>
      </c>
      <c r="C27" s="214">
        <v>1738</v>
      </c>
      <c r="D27" s="213">
        <v>0</v>
      </c>
      <c r="E27" s="214">
        <v>0</v>
      </c>
      <c r="F27" s="213">
        <f t="shared" si="0"/>
        <v>4448</v>
      </c>
      <c r="G27" s="216">
        <f t="shared" si="1"/>
        <v>0.00485714129716685</v>
      </c>
      <c r="H27" s="217">
        <v>2245</v>
      </c>
      <c r="I27" s="214">
        <v>2115</v>
      </c>
      <c r="J27" s="213"/>
      <c r="K27" s="214"/>
      <c r="L27" s="213">
        <f t="shared" si="2"/>
        <v>4360</v>
      </c>
      <c r="M27" s="218">
        <f t="shared" si="3"/>
        <v>0.020183486238532167</v>
      </c>
      <c r="N27" s="217">
        <v>28186</v>
      </c>
      <c r="O27" s="214">
        <v>17804</v>
      </c>
      <c r="P27" s="213"/>
      <c r="Q27" s="214"/>
      <c r="R27" s="213">
        <f t="shared" si="4"/>
        <v>45990</v>
      </c>
      <c r="S27" s="216">
        <f t="shared" si="5"/>
        <v>0.0046236184564714825</v>
      </c>
      <c r="T27" s="217">
        <v>29181</v>
      </c>
      <c r="U27" s="214">
        <v>22793</v>
      </c>
      <c r="V27" s="213"/>
      <c r="W27" s="214"/>
      <c r="X27" s="213">
        <f t="shared" si="6"/>
        <v>51974</v>
      </c>
      <c r="Y27" s="212">
        <f t="shared" si="7"/>
        <v>-0.11513449032208412</v>
      </c>
    </row>
    <row r="28" spans="1:25" ht="19.5" customHeight="1">
      <c r="A28" s="219" t="s">
        <v>290</v>
      </c>
      <c r="B28" s="217">
        <v>1830</v>
      </c>
      <c r="C28" s="214">
        <v>2169</v>
      </c>
      <c r="D28" s="213">
        <v>0</v>
      </c>
      <c r="E28" s="214">
        <v>0</v>
      </c>
      <c r="F28" s="213">
        <f t="shared" si="0"/>
        <v>3999</v>
      </c>
      <c r="G28" s="216">
        <f t="shared" si="1"/>
        <v>0.004366840837987912</v>
      </c>
      <c r="H28" s="217">
        <v>2277</v>
      </c>
      <c r="I28" s="214">
        <v>2240</v>
      </c>
      <c r="J28" s="213"/>
      <c r="K28" s="214"/>
      <c r="L28" s="213">
        <f t="shared" si="2"/>
        <v>4517</v>
      </c>
      <c r="M28" s="218">
        <f t="shared" si="3"/>
        <v>-0.11467788355102948</v>
      </c>
      <c r="N28" s="217">
        <v>24517</v>
      </c>
      <c r="O28" s="214">
        <v>23694</v>
      </c>
      <c r="P28" s="213"/>
      <c r="Q28" s="214"/>
      <c r="R28" s="213">
        <f t="shared" si="4"/>
        <v>48211</v>
      </c>
      <c r="S28" s="216">
        <f t="shared" si="5"/>
        <v>0.004846907358228889</v>
      </c>
      <c r="T28" s="217">
        <v>27015</v>
      </c>
      <c r="U28" s="214">
        <v>24673</v>
      </c>
      <c r="V28" s="213">
        <v>39</v>
      </c>
      <c r="W28" s="214"/>
      <c r="X28" s="213">
        <f t="shared" si="6"/>
        <v>51727</v>
      </c>
      <c r="Y28" s="212">
        <f t="shared" si="7"/>
        <v>-0.06797223886944925</v>
      </c>
    </row>
    <row r="29" spans="1:25" ht="19.5" customHeight="1">
      <c r="A29" s="219" t="s">
        <v>291</v>
      </c>
      <c r="B29" s="217">
        <v>1386</v>
      </c>
      <c r="C29" s="214">
        <v>1854</v>
      </c>
      <c r="D29" s="213">
        <v>0</v>
      </c>
      <c r="E29" s="214">
        <v>0</v>
      </c>
      <c r="F29" s="213">
        <f t="shared" si="0"/>
        <v>3240</v>
      </c>
      <c r="G29" s="216">
        <f t="shared" si="1"/>
        <v>0.0035380255851665</v>
      </c>
      <c r="H29" s="217">
        <v>2280</v>
      </c>
      <c r="I29" s="214">
        <v>3077</v>
      </c>
      <c r="J29" s="213"/>
      <c r="K29" s="214"/>
      <c r="L29" s="213">
        <f t="shared" si="2"/>
        <v>5357</v>
      </c>
      <c r="M29" s="218">
        <f t="shared" si="3"/>
        <v>-0.39518387156990853</v>
      </c>
      <c r="N29" s="217">
        <v>30918</v>
      </c>
      <c r="O29" s="214">
        <v>28420</v>
      </c>
      <c r="P29" s="213"/>
      <c r="Q29" s="214"/>
      <c r="R29" s="213">
        <f t="shared" si="4"/>
        <v>59338</v>
      </c>
      <c r="S29" s="216">
        <f t="shared" si="5"/>
        <v>0.005965563643620457</v>
      </c>
      <c r="T29" s="217">
        <v>38901</v>
      </c>
      <c r="U29" s="214">
        <v>35579</v>
      </c>
      <c r="V29" s="213"/>
      <c r="W29" s="214"/>
      <c r="X29" s="213">
        <f t="shared" si="6"/>
        <v>74480</v>
      </c>
      <c r="Y29" s="212">
        <f t="shared" si="7"/>
        <v>-0.20330290010741137</v>
      </c>
    </row>
    <row r="30" spans="1:25" ht="19.5" customHeight="1">
      <c r="A30" s="219" t="s">
        <v>292</v>
      </c>
      <c r="B30" s="217">
        <v>771</v>
      </c>
      <c r="C30" s="214">
        <v>801</v>
      </c>
      <c r="D30" s="213">
        <v>4</v>
      </c>
      <c r="E30" s="214">
        <v>0</v>
      </c>
      <c r="F30" s="213">
        <f t="shared" si="0"/>
        <v>1576</v>
      </c>
      <c r="G30" s="216">
        <f t="shared" si="1"/>
        <v>0.0017209655315501247</v>
      </c>
      <c r="H30" s="217">
        <v>749</v>
      </c>
      <c r="I30" s="214">
        <v>906</v>
      </c>
      <c r="J30" s="213"/>
      <c r="K30" s="214"/>
      <c r="L30" s="213">
        <f t="shared" si="2"/>
        <v>1655</v>
      </c>
      <c r="M30" s="218">
        <f t="shared" si="3"/>
        <v>-0.04773413897280965</v>
      </c>
      <c r="N30" s="217">
        <v>11876</v>
      </c>
      <c r="O30" s="214">
        <v>10988</v>
      </c>
      <c r="P30" s="213">
        <v>16</v>
      </c>
      <c r="Q30" s="214">
        <v>0</v>
      </c>
      <c r="R30" s="213">
        <f t="shared" si="4"/>
        <v>22880</v>
      </c>
      <c r="S30" s="216">
        <f t="shared" si="5"/>
        <v>0.002300247668712057</v>
      </c>
      <c r="T30" s="217">
        <v>10060</v>
      </c>
      <c r="U30" s="214">
        <v>9224</v>
      </c>
      <c r="V30" s="213">
        <v>9</v>
      </c>
      <c r="W30" s="214">
        <v>3</v>
      </c>
      <c r="X30" s="213">
        <f t="shared" si="6"/>
        <v>19296</v>
      </c>
      <c r="Y30" s="212">
        <f t="shared" si="7"/>
        <v>0.18573797678275294</v>
      </c>
    </row>
    <row r="31" spans="1:25" ht="19.5" customHeight="1">
      <c r="A31" s="219" t="s">
        <v>293</v>
      </c>
      <c r="B31" s="217">
        <v>625</v>
      </c>
      <c r="C31" s="214">
        <v>693</v>
      </c>
      <c r="D31" s="213">
        <v>0</v>
      </c>
      <c r="E31" s="214">
        <v>0</v>
      </c>
      <c r="F31" s="213">
        <f t="shared" si="0"/>
        <v>1318</v>
      </c>
      <c r="G31" s="216">
        <f t="shared" si="1"/>
        <v>0.0014392338645831627</v>
      </c>
      <c r="H31" s="217">
        <v>918</v>
      </c>
      <c r="I31" s="214">
        <v>1067</v>
      </c>
      <c r="J31" s="213"/>
      <c r="K31" s="214"/>
      <c r="L31" s="213">
        <f t="shared" si="2"/>
        <v>1985</v>
      </c>
      <c r="M31" s="218">
        <f t="shared" si="3"/>
        <v>-0.33602015113350125</v>
      </c>
      <c r="N31" s="217">
        <v>11612</v>
      </c>
      <c r="O31" s="214">
        <v>10689</v>
      </c>
      <c r="P31" s="213"/>
      <c r="Q31" s="214"/>
      <c r="R31" s="213">
        <f t="shared" si="4"/>
        <v>22301</v>
      </c>
      <c r="S31" s="216">
        <f t="shared" si="5"/>
        <v>0.0022420377298928143</v>
      </c>
      <c r="T31" s="217">
        <v>12806</v>
      </c>
      <c r="U31" s="214">
        <v>12534</v>
      </c>
      <c r="V31" s="213"/>
      <c r="W31" s="214"/>
      <c r="X31" s="213">
        <f t="shared" si="6"/>
        <v>25340</v>
      </c>
      <c r="Y31" s="212">
        <f t="shared" si="7"/>
        <v>-0.11992896606156278</v>
      </c>
    </row>
    <row r="32" spans="1:25" ht="19.5" customHeight="1" thickBot="1">
      <c r="A32" s="219" t="s">
        <v>272</v>
      </c>
      <c r="B32" s="217">
        <v>17912</v>
      </c>
      <c r="C32" s="214">
        <v>22872</v>
      </c>
      <c r="D32" s="213">
        <v>33</v>
      </c>
      <c r="E32" s="214">
        <v>29</v>
      </c>
      <c r="F32" s="213">
        <f t="shared" si="0"/>
        <v>40846</v>
      </c>
      <c r="G32" s="216">
        <f t="shared" si="1"/>
        <v>0.044603146003614466</v>
      </c>
      <c r="H32" s="217">
        <v>11815</v>
      </c>
      <c r="I32" s="214">
        <v>9567</v>
      </c>
      <c r="J32" s="213">
        <v>9</v>
      </c>
      <c r="K32" s="214">
        <v>2</v>
      </c>
      <c r="L32" s="213">
        <f t="shared" si="2"/>
        <v>21393</v>
      </c>
      <c r="M32" s="218">
        <f t="shared" si="3"/>
        <v>0.9093161314448652</v>
      </c>
      <c r="N32" s="217">
        <v>181691</v>
      </c>
      <c r="O32" s="214">
        <v>188307</v>
      </c>
      <c r="P32" s="213">
        <v>129</v>
      </c>
      <c r="Q32" s="214">
        <v>95</v>
      </c>
      <c r="R32" s="213">
        <f t="shared" si="4"/>
        <v>370222</v>
      </c>
      <c r="S32" s="216">
        <f t="shared" si="5"/>
        <v>0.03722037991284595</v>
      </c>
      <c r="T32" s="217">
        <v>131728</v>
      </c>
      <c r="U32" s="214">
        <v>94945</v>
      </c>
      <c r="V32" s="213">
        <v>260</v>
      </c>
      <c r="W32" s="214">
        <v>246</v>
      </c>
      <c r="X32" s="213">
        <f t="shared" si="6"/>
        <v>227179</v>
      </c>
      <c r="Y32" s="212">
        <f t="shared" si="7"/>
        <v>0.6296488671928304</v>
      </c>
    </row>
    <row r="33" spans="1:25" s="220" customFormat="1" ht="19.5" customHeight="1">
      <c r="A33" s="227" t="s">
        <v>58</v>
      </c>
      <c r="B33" s="224">
        <f>SUM(B34:B49)</f>
        <v>121040</v>
      </c>
      <c r="C33" s="223">
        <f>SUM(C34:C49)</f>
        <v>119955</v>
      </c>
      <c r="D33" s="222">
        <f>SUM(D34:D49)</f>
        <v>1443</v>
      </c>
      <c r="E33" s="223">
        <f>SUM(E34:E49)</f>
        <v>3076</v>
      </c>
      <c r="F33" s="222">
        <f t="shared" si="0"/>
        <v>245514</v>
      </c>
      <c r="G33" s="225">
        <f t="shared" si="1"/>
        <v>0.26809716466560746</v>
      </c>
      <c r="H33" s="224">
        <f>SUM(H34:H49)</f>
        <v>118670</v>
      </c>
      <c r="I33" s="223">
        <f>SUM(I34:I49)</f>
        <v>117986</v>
      </c>
      <c r="J33" s="222">
        <f>SUM(J34:J49)</f>
        <v>11</v>
      </c>
      <c r="K33" s="223">
        <f>SUM(K34:K49)</f>
        <v>175</v>
      </c>
      <c r="L33" s="222">
        <f t="shared" si="2"/>
        <v>236842</v>
      </c>
      <c r="M33" s="226">
        <f t="shared" si="3"/>
        <v>0.03661512738450101</v>
      </c>
      <c r="N33" s="224">
        <f>SUM(N34:N49)</f>
        <v>1293009</v>
      </c>
      <c r="O33" s="223">
        <f>SUM(O34:O49)</f>
        <v>1290130</v>
      </c>
      <c r="P33" s="222">
        <f>SUM(P34:P49)</f>
        <v>14893</v>
      </c>
      <c r="Q33" s="223">
        <f>SUM(Q34:Q49)</f>
        <v>19884</v>
      </c>
      <c r="R33" s="222">
        <f t="shared" si="4"/>
        <v>2617916</v>
      </c>
      <c r="S33" s="225">
        <f t="shared" si="5"/>
        <v>0.2631929709739508</v>
      </c>
      <c r="T33" s="224">
        <f>SUM(T34:T49)</f>
        <v>1216792</v>
      </c>
      <c r="U33" s="223">
        <f>SUM(U34:U49)</f>
        <v>1204537</v>
      </c>
      <c r="V33" s="222">
        <f>SUM(V34:V49)</f>
        <v>1394</v>
      </c>
      <c r="W33" s="223">
        <f>SUM(W34:W49)</f>
        <v>1786</v>
      </c>
      <c r="X33" s="222">
        <f t="shared" si="6"/>
        <v>2424509</v>
      </c>
      <c r="Y33" s="221">
        <f t="shared" si="7"/>
        <v>0.07977161561371804</v>
      </c>
    </row>
    <row r="34" spans="1:25" ht="19.5" customHeight="1">
      <c r="A34" s="234" t="s">
        <v>294</v>
      </c>
      <c r="B34" s="231">
        <v>20047</v>
      </c>
      <c r="C34" s="229">
        <v>20010</v>
      </c>
      <c r="D34" s="230">
        <v>0</v>
      </c>
      <c r="E34" s="229">
        <v>0</v>
      </c>
      <c r="F34" s="213">
        <f t="shared" si="0"/>
        <v>40057</v>
      </c>
      <c r="G34" s="216">
        <f t="shared" si="1"/>
        <v>0.043741571254634105</v>
      </c>
      <c r="H34" s="231">
        <v>24459</v>
      </c>
      <c r="I34" s="229">
        <v>25417</v>
      </c>
      <c r="J34" s="230">
        <v>4</v>
      </c>
      <c r="K34" s="229">
        <v>4</v>
      </c>
      <c r="L34" s="230">
        <f t="shared" si="2"/>
        <v>49884</v>
      </c>
      <c r="M34" s="233">
        <f t="shared" si="3"/>
        <v>-0.19699703311683103</v>
      </c>
      <c r="N34" s="231">
        <v>251795</v>
      </c>
      <c r="O34" s="229">
        <v>251199</v>
      </c>
      <c r="P34" s="230">
        <v>209</v>
      </c>
      <c r="Q34" s="229">
        <v>27</v>
      </c>
      <c r="R34" s="213">
        <f t="shared" si="4"/>
        <v>503230</v>
      </c>
      <c r="S34" s="216">
        <f t="shared" si="5"/>
        <v>0.05059237912263849</v>
      </c>
      <c r="T34" s="235">
        <v>231135</v>
      </c>
      <c r="U34" s="229">
        <v>232591</v>
      </c>
      <c r="V34" s="230">
        <v>26</v>
      </c>
      <c r="W34" s="229">
        <v>11</v>
      </c>
      <c r="X34" s="230">
        <f t="shared" si="6"/>
        <v>463763</v>
      </c>
      <c r="Y34" s="228">
        <f t="shared" si="7"/>
        <v>0.08510165752765952</v>
      </c>
    </row>
    <row r="35" spans="1:25" ht="19.5" customHeight="1">
      <c r="A35" s="234" t="s">
        <v>295</v>
      </c>
      <c r="B35" s="231">
        <v>19605</v>
      </c>
      <c r="C35" s="229">
        <v>17446</v>
      </c>
      <c r="D35" s="230">
        <v>0</v>
      </c>
      <c r="E35" s="229">
        <v>0</v>
      </c>
      <c r="F35" s="230">
        <f t="shared" si="0"/>
        <v>37051</v>
      </c>
      <c r="G35" s="232">
        <f t="shared" si="1"/>
        <v>0.04045906973950741</v>
      </c>
      <c r="H35" s="231">
        <v>15169</v>
      </c>
      <c r="I35" s="229">
        <v>13836</v>
      </c>
      <c r="J35" s="230"/>
      <c r="K35" s="229"/>
      <c r="L35" s="213">
        <f t="shared" si="2"/>
        <v>29005</v>
      </c>
      <c r="M35" s="233">
        <f t="shared" si="3"/>
        <v>0.27740044819858656</v>
      </c>
      <c r="N35" s="231">
        <v>201072</v>
      </c>
      <c r="O35" s="229">
        <v>192778</v>
      </c>
      <c r="P35" s="230">
        <v>13</v>
      </c>
      <c r="Q35" s="229">
        <v>18</v>
      </c>
      <c r="R35" s="230">
        <f t="shared" si="4"/>
        <v>393881</v>
      </c>
      <c r="S35" s="232">
        <f t="shared" si="5"/>
        <v>0.03959894458041844</v>
      </c>
      <c r="T35" s="235">
        <v>168794</v>
      </c>
      <c r="U35" s="229">
        <v>164305</v>
      </c>
      <c r="V35" s="230">
        <v>0</v>
      </c>
      <c r="W35" s="229">
        <v>0</v>
      </c>
      <c r="X35" s="230">
        <f t="shared" si="6"/>
        <v>333099</v>
      </c>
      <c r="Y35" s="228">
        <f t="shared" si="7"/>
        <v>0.18247427941843108</v>
      </c>
    </row>
    <row r="36" spans="1:25" ht="19.5" customHeight="1">
      <c r="A36" s="234" t="s">
        <v>296</v>
      </c>
      <c r="B36" s="231">
        <v>14345</v>
      </c>
      <c r="C36" s="229">
        <v>13824</v>
      </c>
      <c r="D36" s="230">
        <v>0</v>
      </c>
      <c r="E36" s="229">
        <v>0</v>
      </c>
      <c r="F36" s="230">
        <f t="shared" si="0"/>
        <v>28169</v>
      </c>
      <c r="G36" s="232">
        <f t="shared" si="1"/>
        <v>0.030760074910047883</v>
      </c>
      <c r="H36" s="231">
        <v>15468</v>
      </c>
      <c r="I36" s="229">
        <v>14585</v>
      </c>
      <c r="J36" s="230"/>
      <c r="K36" s="229"/>
      <c r="L36" s="230">
        <f t="shared" si="2"/>
        <v>30053</v>
      </c>
      <c r="M36" s="233">
        <f t="shared" si="3"/>
        <v>-0.06268924899344497</v>
      </c>
      <c r="N36" s="231">
        <v>162555</v>
      </c>
      <c r="O36" s="229">
        <v>152298</v>
      </c>
      <c r="P36" s="230">
        <v>359</v>
      </c>
      <c r="Q36" s="229">
        <v>557</v>
      </c>
      <c r="R36" s="230">
        <f t="shared" si="4"/>
        <v>315769</v>
      </c>
      <c r="S36" s="232">
        <f t="shared" si="5"/>
        <v>0.03174593121073154</v>
      </c>
      <c r="T36" s="235">
        <v>106981</v>
      </c>
      <c r="U36" s="229">
        <v>103591</v>
      </c>
      <c r="V36" s="230"/>
      <c r="W36" s="229">
        <v>2</v>
      </c>
      <c r="X36" s="230">
        <f t="shared" si="6"/>
        <v>210574</v>
      </c>
      <c r="Y36" s="228">
        <f t="shared" si="7"/>
        <v>0.4995630989580859</v>
      </c>
    </row>
    <row r="37" spans="1:25" ht="19.5" customHeight="1">
      <c r="A37" s="234" t="s">
        <v>297</v>
      </c>
      <c r="B37" s="231">
        <v>9836</v>
      </c>
      <c r="C37" s="229">
        <v>10393</v>
      </c>
      <c r="D37" s="230">
        <v>0</v>
      </c>
      <c r="E37" s="229">
        <v>0</v>
      </c>
      <c r="F37" s="230">
        <f t="shared" si="0"/>
        <v>20229</v>
      </c>
      <c r="G37" s="232">
        <f t="shared" si="1"/>
        <v>0.02208972825997936</v>
      </c>
      <c r="H37" s="231">
        <v>8366</v>
      </c>
      <c r="I37" s="229">
        <v>9431</v>
      </c>
      <c r="J37" s="230"/>
      <c r="K37" s="229"/>
      <c r="L37" s="213">
        <f t="shared" si="2"/>
        <v>17797</v>
      </c>
      <c r="M37" s="233" t="s">
        <v>48</v>
      </c>
      <c r="N37" s="231">
        <v>90146</v>
      </c>
      <c r="O37" s="229">
        <v>98080</v>
      </c>
      <c r="P37" s="230">
        <v>34</v>
      </c>
      <c r="Q37" s="229">
        <v>0</v>
      </c>
      <c r="R37" s="213">
        <f t="shared" si="4"/>
        <v>188260</v>
      </c>
      <c r="S37" s="232">
        <f t="shared" si="5"/>
        <v>0.0189267756167715</v>
      </c>
      <c r="T37" s="235">
        <v>83941</v>
      </c>
      <c r="U37" s="229">
        <v>87766</v>
      </c>
      <c r="V37" s="230">
        <v>47</v>
      </c>
      <c r="W37" s="229">
        <v>0</v>
      </c>
      <c r="X37" s="230">
        <f t="shared" si="6"/>
        <v>171754</v>
      </c>
      <c r="Y37" s="228" t="s">
        <v>48</v>
      </c>
    </row>
    <row r="38" spans="1:25" ht="19.5" customHeight="1">
      <c r="A38" s="234" t="s">
        <v>298</v>
      </c>
      <c r="B38" s="231">
        <v>8734</v>
      </c>
      <c r="C38" s="229">
        <v>9116</v>
      </c>
      <c r="D38" s="230">
        <v>1</v>
      </c>
      <c r="E38" s="229">
        <v>6</v>
      </c>
      <c r="F38" s="230">
        <f t="shared" si="0"/>
        <v>17857</v>
      </c>
      <c r="G38" s="232">
        <f t="shared" si="1"/>
        <v>0.019499544097011788</v>
      </c>
      <c r="H38" s="231">
        <v>10513</v>
      </c>
      <c r="I38" s="229">
        <v>11244</v>
      </c>
      <c r="J38" s="230"/>
      <c r="K38" s="229">
        <v>163</v>
      </c>
      <c r="L38" s="230">
        <f t="shared" si="2"/>
        <v>21920</v>
      </c>
      <c r="M38" s="233">
        <f t="shared" si="3"/>
        <v>-0.18535583941605838</v>
      </c>
      <c r="N38" s="231">
        <v>96684</v>
      </c>
      <c r="O38" s="229">
        <v>104506</v>
      </c>
      <c r="P38" s="230">
        <v>313</v>
      </c>
      <c r="Q38" s="229">
        <v>477</v>
      </c>
      <c r="R38" s="230">
        <f t="shared" si="4"/>
        <v>201980</v>
      </c>
      <c r="S38" s="232">
        <f t="shared" si="5"/>
        <v>0.020306119935597087</v>
      </c>
      <c r="T38" s="235">
        <v>116035</v>
      </c>
      <c r="U38" s="229">
        <v>122702</v>
      </c>
      <c r="V38" s="230">
        <v>195</v>
      </c>
      <c r="W38" s="229">
        <v>396</v>
      </c>
      <c r="X38" s="230">
        <f t="shared" si="6"/>
        <v>239328</v>
      </c>
      <c r="Y38" s="228">
        <f t="shared" si="7"/>
        <v>-0.156053616793689</v>
      </c>
    </row>
    <row r="39" spans="1:25" ht="19.5" customHeight="1">
      <c r="A39" s="234" t="s">
        <v>299</v>
      </c>
      <c r="B39" s="231">
        <v>8955</v>
      </c>
      <c r="C39" s="229">
        <v>8079</v>
      </c>
      <c r="D39" s="230">
        <v>0</v>
      </c>
      <c r="E39" s="229">
        <v>0</v>
      </c>
      <c r="F39" s="230">
        <f t="shared" si="0"/>
        <v>17034</v>
      </c>
      <c r="G39" s="232">
        <f t="shared" si="1"/>
        <v>0.018600841919051286</v>
      </c>
      <c r="H39" s="231">
        <v>8618</v>
      </c>
      <c r="I39" s="229">
        <v>8001</v>
      </c>
      <c r="J39" s="230"/>
      <c r="K39" s="229"/>
      <c r="L39" s="230">
        <f t="shared" si="2"/>
        <v>16619</v>
      </c>
      <c r="M39" s="233">
        <f t="shared" si="3"/>
        <v>0.02497141825621285</v>
      </c>
      <c r="N39" s="231">
        <v>99570</v>
      </c>
      <c r="O39" s="229">
        <v>101580</v>
      </c>
      <c r="P39" s="230">
        <v>0</v>
      </c>
      <c r="Q39" s="229">
        <v>1</v>
      </c>
      <c r="R39" s="230">
        <f t="shared" si="4"/>
        <v>201151</v>
      </c>
      <c r="S39" s="232">
        <f t="shared" si="5"/>
        <v>0.020222776171726357</v>
      </c>
      <c r="T39" s="235">
        <v>95101</v>
      </c>
      <c r="U39" s="229">
        <v>94105</v>
      </c>
      <c r="V39" s="230">
        <v>2</v>
      </c>
      <c r="W39" s="229">
        <v>2</v>
      </c>
      <c r="X39" s="230">
        <f t="shared" si="6"/>
        <v>189210</v>
      </c>
      <c r="Y39" s="228">
        <f t="shared" si="7"/>
        <v>0.06310977221077119</v>
      </c>
    </row>
    <row r="40" spans="1:25" ht="19.5" customHeight="1">
      <c r="A40" s="234" t="s">
        <v>300</v>
      </c>
      <c r="B40" s="231">
        <v>4366</v>
      </c>
      <c r="C40" s="229">
        <v>4313</v>
      </c>
      <c r="D40" s="230">
        <v>0</v>
      </c>
      <c r="E40" s="229">
        <v>0</v>
      </c>
      <c r="F40" s="230">
        <f>SUM(B40:E40)</f>
        <v>8679</v>
      </c>
      <c r="G40" s="232">
        <f>F40/$F$9</f>
        <v>0.009477322238783968</v>
      </c>
      <c r="H40" s="231">
        <v>161</v>
      </c>
      <c r="I40" s="229">
        <v>107</v>
      </c>
      <c r="J40" s="230"/>
      <c r="K40" s="229"/>
      <c r="L40" s="230">
        <f>SUM(H40:K40)</f>
        <v>268</v>
      </c>
      <c r="M40" s="233">
        <f>IF(ISERROR(F40/L40-1),"         /0",(F40/L40-1))</f>
        <v>31.384328358208954</v>
      </c>
      <c r="N40" s="231">
        <v>5566</v>
      </c>
      <c r="O40" s="229">
        <v>5371</v>
      </c>
      <c r="P40" s="230">
        <v>0</v>
      </c>
      <c r="Q40" s="229">
        <v>0</v>
      </c>
      <c r="R40" s="230">
        <f>SUM(N40:Q40)</f>
        <v>10937</v>
      </c>
      <c r="S40" s="232">
        <f>R40/$R$9</f>
        <v>0.0010995545783524375</v>
      </c>
      <c r="T40" s="235">
        <v>161</v>
      </c>
      <c r="U40" s="229">
        <v>107</v>
      </c>
      <c r="V40" s="230">
        <v>151</v>
      </c>
      <c r="W40" s="229">
        <v>138</v>
      </c>
      <c r="X40" s="230">
        <f>SUM(T40:W40)</f>
        <v>557</v>
      </c>
      <c r="Y40" s="228">
        <f>IF(ISERROR(R40/X40-1),"         /0",(R40/X40-1))</f>
        <v>18.635547576301615</v>
      </c>
    </row>
    <row r="41" spans="1:25" ht="19.5" customHeight="1">
      <c r="A41" s="234" t="s">
        <v>301</v>
      </c>
      <c r="B41" s="231">
        <v>3801</v>
      </c>
      <c r="C41" s="229">
        <v>3975</v>
      </c>
      <c r="D41" s="230">
        <v>0</v>
      </c>
      <c r="E41" s="229">
        <v>0</v>
      </c>
      <c r="F41" s="230">
        <f t="shared" si="0"/>
        <v>7776</v>
      </c>
      <c r="G41" s="232">
        <f t="shared" si="1"/>
        <v>0.0084912614043996</v>
      </c>
      <c r="H41" s="231">
        <v>9392</v>
      </c>
      <c r="I41" s="229">
        <v>9150</v>
      </c>
      <c r="J41" s="230"/>
      <c r="K41" s="229"/>
      <c r="L41" s="230">
        <f t="shared" si="2"/>
        <v>18542</v>
      </c>
      <c r="M41" s="233">
        <f t="shared" si="3"/>
        <v>-0.580627763995254</v>
      </c>
      <c r="N41" s="231">
        <v>90554</v>
      </c>
      <c r="O41" s="229">
        <v>89511</v>
      </c>
      <c r="P41" s="230"/>
      <c r="Q41" s="229">
        <v>41</v>
      </c>
      <c r="R41" s="230">
        <f t="shared" si="4"/>
        <v>180106</v>
      </c>
      <c r="S41" s="232">
        <f t="shared" si="5"/>
        <v>0.01810701077889221</v>
      </c>
      <c r="T41" s="235">
        <v>106355</v>
      </c>
      <c r="U41" s="229">
        <v>101055</v>
      </c>
      <c r="V41" s="230"/>
      <c r="W41" s="229"/>
      <c r="X41" s="230">
        <f t="shared" si="6"/>
        <v>207410</v>
      </c>
      <c r="Y41" s="228">
        <f t="shared" si="7"/>
        <v>-0.13164264018128347</v>
      </c>
    </row>
    <row r="42" spans="1:25" ht="19.5" customHeight="1">
      <c r="A42" s="234" t="s">
        <v>302</v>
      </c>
      <c r="B42" s="231">
        <v>1652</v>
      </c>
      <c r="C42" s="229">
        <v>2461</v>
      </c>
      <c r="D42" s="230">
        <v>0</v>
      </c>
      <c r="E42" s="229">
        <v>0</v>
      </c>
      <c r="F42" s="230">
        <f>SUM(B42:E42)</f>
        <v>4113</v>
      </c>
      <c r="G42" s="232">
        <f>F42/$F$9</f>
        <v>0.004491326923391918</v>
      </c>
      <c r="H42" s="231">
        <v>18</v>
      </c>
      <c r="I42" s="229">
        <v>32</v>
      </c>
      <c r="J42" s="230"/>
      <c r="K42" s="229">
        <v>0</v>
      </c>
      <c r="L42" s="230">
        <f>SUM(H42:K42)</f>
        <v>50</v>
      </c>
      <c r="M42" s="233">
        <f>IF(ISERROR(F42/L42-1),"         /0",(F42/L42-1))</f>
        <v>81.26</v>
      </c>
      <c r="N42" s="231">
        <v>7362</v>
      </c>
      <c r="O42" s="229">
        <v>9628</v>
      </c>
      <c r="P42" s="230">
        <v>1</v>
      </c>
      <c r="Q42" s="229">
        <v>1</v>
      </c>
      <c r="R42" s="230">
        <f>SUM(N42:Q42)</f>
        <v>16992</v>
      </c>
      <c r="S42" s="232">
        <f>R42/$R$9</f>
        <v>0.001708295821099444</v>
      </c>
      <c r="T42" s="235">
        <v>4042</v>
      </c>
      <c r="U42" s="229">
        <v>4305</v>
      </c>
      <c r="V42" s="230">
        <v>21</v>
      </c>
      <c r="W42" s="229">
        <v>0</v>
      </c>
      <c r="X42" s="230">
        <f>SUM(T42:W42)</f>
        <v>8368</v>
      </c>
      <c r="Y42" s="228">
        <f>IF(ISERROR(R42/X42-1),"         /0",(R42/X42-1))</f>
        <v>1.0305927342256216</v>
      </c>
    </row>
    <row r="43" spans="1:25" ht="19.5" customHeight="1">
      <c r="A43" s="234" t="s">
        <v>303</v>
      </c>
      <c r="B43" s="231">
        <v>1835</v>
      </c>
      <c r="C43" s="229">
        <v>2041</v>
      </c>
      <c r="D43" s="230">
        <v>0</v>
      </c>
      <c r="E43" s="229">
        <v>0</v>
      </c>
      <c r="F43" s="230">
        <f t="shared" si="0"/>
        <v>3876</v>
      </c>
      <c r="G43" s="232">
        <f t="shared" si="1"/>
        <v>0.004232526903736221</v>
      </c>
      <c r="H43" s="231">
        <v>3221</v>
      </c>
      <c r="I43" s="229">
        <v>3570</v>
      </c>
      <c r="J43" s="230"/>
      <c r="K43" s="229"/>
      <c r="L43" s="230">
        <f t="shared" si="2"/>
        <v>6791</v>
      </c>
      <c r="M43" s="233">
        <f t="shared" si="3"/>
        <v>-0.4292445884258578</v>
      </c>
      <c r="N43" s="231">
        <v>20612</v>
      </c>
      <c r="O43" s="229">
        <v>21958</v>
      </c>
      <c r="P43" s="230"/>
      <c r="Q43" s="229"/>
      <c r="R43" s="230">
        <f t="shared" si="4"/>
        <v>42570</v>
      </c>
      <c r="S43" s="232">
        <f t="shared" si="5"/>
        <v>0.004279787729767145</v>
      </c>
      <c r="T43" s="235">
        <v>20144</v>
      </c>
      <c r="U43" s="229">
        <v>22210</v>
      </c>
      <c r="V43" s="230">
        <v>418</v>
      </c>
      <c r="W43" s="229">
        <v>703</v>
      </c>
      <c r="X43" s="230">
        <f t="shared" si="6"/>
        <v>43475</v>
      </c>
      <c r="Y43" s="228">
        <f t="shared" si="7"/>
        <v>-0.02081656124209319</v>
      </c>
    </row>
    <row r="44" spans="1:25" ht="19.5" customHeight="1">
      <c r="A44" s="234" t="s">
        <v>304</v>
      </c>
      <c r="B44" s="231">
        <v>1567</v>
      </c>
      <c r="C44" s="229">
        <v>1588</v>
      </c>
      <c r="D44" s="230">
        <v>0</v>
      </c>
      <c r="E44" s="229">
        <v>4</v>
      </c>
      <c r="F44" s="230">
        <f t="shared" si="0"/>
        <v>3159</v>
      </c>
      <c r="G44" s="232">
        <f t="shared" si="1"/>
        <v>0.0034495749455373376</v>
      </c>
      <c r="H44" s="231">
        <v>2124</v>
      </c>
      <c r="I44" s="229">
        <v>1960</v>
      </c>
      <c r="J44" s="230"/>
      <c r="K44" s="229"/>
      <c r="L44" s="230">
        <f t="shared" si="2"/>
        <v>4084</v>
      </c>
      <c r="M44" s="233">
        <f t="shared" si="3"/>
        <v>-0.22649363369245834</v>
      </c>
      <c r="N44" s="231">
        <v>19021</v>
      </c>
      <c r="O44" s="229">
        <v>18700</v>
      </c>
      <c r="P44" s="230">
        <v>6</v>
      </c>
      <c r="Q44" s="229">
        <v>11</v>
      </c>
      <c r="R44" s="230">
        <f t="shared" si="4"/>
        <v>37738</v>
      </c>
      <c r="S44" s="232">
        <f t="shared" si="5"/>
        <v>0.0037940011591720115</v>
      </c>
      <c r="T44" s="235">
        <v>24120</v>
      </c>
      <c r="U44" s="229">
        <v>23253</v>
      </c>
      <c r="V44" s="230"/>
      <c r="W44" s="229">
        <v>2</v>
      </c>
      <c r="X44" s="230">
        <f t="shared" si="6"/>
        <v>47375</v>
      </c>
      <c r="Y44" s="228">
        <f t="shared" si="7"/>
        <v>-0.20341952506596306</v>
      </c>
    </row>
    <row r="45" spans="1:25" ht="19.5" customHeight="1">
      <c r="A45" s="234" t="s">
        <v>305</v>
      </c>
      <c r="B45" s="231">
        <v>1388</v>
      </c>
      <c r="C45" s="229">
        <v>1426</v>
      </c>
      <c r="D45" s="230">
        <v>0</v>
      </c>
      <c r="E45" s="229">
        <v>0</v>
      </c>
      <c r="F45" s="230">
        <f>SUM(B45:E45)</f>
        <v>2814</v>
      </c>
      <c r="G45" s="232">
        <f>F45/$F$9</f>
        <v>0.0030728407397094233</v>
      </c>
      <c r="H45" s="231">
        <v>1075</v>
      </c>
      <c r="I45" s="229">
        <v>1282</v>
      </c>
      <c r="J45" s="230"/>
      <c r="K45" s="229"/>
      <c r="L45" s="230">
        <f>SUM(H45:K45)</f>
        <v>2357</v>
      </c>
      <c r="M45" s="233">
        <f>IF(ISERROR(F45/L45-1),"         /0",(F45/L45-1))</f>
        <v>0.19389053882053453</v>
      </c>
      <c r="N45" s="231">
        <v>12399</v>
      </c>
      <c r="O45" s="229">
        <v>14479</v>
      </c>
      <c r="P45" s="230">
        <v>1</v>
      </c>
      <c r="Q45" s="229"/>
      <c r="R45" s="230">
        <f>SUM(N45:Q45)</f>
        <v>26879</v>
      </c>
      <c r="S45" s="232">
        <f>R45/$R$9</f>
        <v>0.0027022883342356376</v>
      </c>
      <c r="T45" s="235">
        <v>11036</v>
      </c>
      <c r="U45" s="229">
        <v>12488</v>
      </c>
      <c r="V45" s="230"/>
      <c r="W45" s="229"/>
      <c r="X45" s="230">
        <f>SUM(T45:W45)</f>
        <v>23524</v>
      </c>
      <c r="Y45" s="228">
        <f>IF(ISERROR(R45/X45-1),"         /0",(R45/X45-1))</f>
        <v>0.142620302669614</v>
      </c>
    </row>
    <row r="46" spans="1:25" ht="19.5" customHeight="1">
      <c r="A46" s="234" t="s">
        <v>306</v>
      </c>
      <c r="B46" s="231">
        <v>1564</v>
      </c>
      <c r="C46" s="229">
        <v>1204</v>
      </c>
      <c r="D46" s="230">
        <v>0</v>
      </c>
      <c r="E46" s="229">
        <v>0</v>
      </c>
      <c r="F46" s="230">
        <f t="shared" si="0"/>
        <v>2768</v>
      </c>
      <c r="G46" s="232">
        <f t="shared" si="1"/>
        <v>0.0030226095122657015</v>
      </c>
      <c r="H46" s="231">
        <v>751</v>
      </c>
      <c r="I46" s="229">
        <v>852</v>
      </c>
      <c r="J46" s="230"/>
      <c r="K46" s="229"/>
      <c r="L46" s="230">
        <f t="shared" si="2"/>
        <v>1603</v>
      </c>
      <c r="M46" s="233">
        <f t="shared" si="3"/>
        <v>0.7267623206487834</v>
      </c>
      <c r="N46" s="231">
        <v>16996</v>
      </c>
      <c r="O46" s="229">
        <v>15276</v>
      </c>
      <c r="P46" s="230"/>
      <c r="Q46" s="229"/>
      <c r="R46" s="230">
        <f t="shared" si="4"/>
        <v>32272</v>
      </c>
      <c r="S46" s="232">
        <f t="shared" si="5"/>
        <v>0.0032444752082463075</v>
      </c>
      <c r="T46" s="235">
        <v>14380</v>
      </c>
      <c r="U46" s="229">
        <v>14180</v>
      </c>
      <c r="V46" s="230"/>
      <c r="W46" s="229"/>
      <c r="X46" s="230">
        <f t="shared" si="6"/>
        <v>28560</v>
      </c>
      <c r="Y46" s="228">
        <f t="shared" si="7"/>
        <v>0.1299719887955182</v>
      </c>
    </row>
    <row r="47" spans="1:25" ht="19.5" customHeight="1">
      <c r="A47" s="234" t="s">
        <v>307</v>
      </c>
      <c r="B47" s="231">
        <v>1238</v>
      </c>
      <c r="C47" s="229">
        <v>913</v>
      </c>
      <c r="D47" s="230">
        <v>0</v>
      </c>
      <c r="E47" s="229">
        <v>0</v>
      </c>
      <c r="F47" s="230">
        <f t="shared" si="0"/>
        <v>2151</v>
      </c>
      <c r="G47" s="232">
        <f t="shared" si="1"/>
        <v>0.0023488558745966485</v>
      </c>
      <c r="H47" s="231">
        <v>1409</v>
      </c>
      <c r="I47" s="229">
        <v>1067</v>
      </c>
      <c r="J47" s="230"/>
      <c r="K47" s="229"/>
      <c r="L47" s="230">
        <f t="shared" si="2"/>
        <v>2476</v>
      </c>
      <c r="M47" s="233">
        <f t="shared" si="3"/>
        <v>-0.1312600969305331</v>
      </c>
      <c r="N47" s="231">
        <v>14257</v>
      </c>
      <c r="O47" s="229">
        <v>12002</v>
      </c>
      <c r="P47" s="230"/>
      <c r="Q47" s="229"/>
      <c r="R47" s="230">
        <f t="shared" si="4"/>
        <v>26259</v>
      </c>
      <c r="S47" s="232">
        <f t="shared" si="5"/>
        <v>0.0026399564481079506</v>
      </c>
      <c r="T47" s="235">
        <v>14221</v>
      </c>
      <c r="U47" s="229">
        <v>12802</v>
      </c>
      <c r="V47" s="230">
        <v>146</v>
      </c>
      <c r="W47" s="229">
        <v>148</v>
      </c>
      <c r="X47" s="230">
        <f t="shared" si="6"/>
        <v>27317</v>
      </c>
      <c r="Y47" s="228">
        <f t="shared" si="7"/>
        <v>-0.038730460885163076</v>
      </c>
    </row>
    <row r="48" spans="1:25" ht="19.5" customHeight="1">
      <c r="A48" s="234" t="s">
        <v>308</v>
      </c>
      <c r="B48" s="231">
        <v>1061</v>
      </c>
      <c r="C48" s="229">
        <v>1050</v>
      </c>
      <c r="D48" s="230">
        <v>0</v>
      </c>
      <c r="E48" s="229">
        <v>0</v>
      </c>
      <c r="F48" s="230">
        <f t="shared" si="0"/>
        <v>2111</v>
      </c>
      <c r="G48" s="232">
        <f t="shared" si="1"/>
        <v>0.0023051765463847165</v>
      </c>
      <c r="H48" s="231">
        <v>663</v>
      </c>
      <c r="I48" s="229">
        <v>648</v>
      </c>
      <c r="J48" s="230"/>
      <c r="K48" s="229"/>
      <c r="L48" s="230">
        <f t="shared" si="2"/>
        <v>1311</v>
      </c>
      <c r="M48" s="233" t="s">
        <v>48</v>
      </c>
      <c r="N48" s="231">
        <v>10259</v>
      </c>
      <c r="O48" s="229">
        <v>10742</v>
      </c>
      <c r="P48" s="230"/>
      <c r="Q48" s="229"/>
      <c r="R48" s="213">
        <f t="shared" si="4"/>
        <v>21001</v>
      </c>
      <c r="S48" s="232">
        <f t="shared" si="5"/>
        <v>0.002111341839625084</v>
      </c>
      <c r="T48" s="235">
        <v>9259</v>
      </c>
      <c r="U48" s="229">
        <v>9323</v>
      </c>
      <c r="V48" s="230"/>
      <c r="W48" s="229"/>
      <c r="X48" s="230">
        <f t="shared" si="6"/>
        <v>18582</v>
      </c>
      <c r="Y48" s="228" t="s">
        <v>48</v>
      </c>
    </row>
    <row r="49" spans="1:25" ht="19.5" customHeight="1" thickBot="1">
      <c r="A49" s="234" t="s">
        <v>272</v>
      </c>
      <c r="B49" s="231">
        <v>21046</v>
      </c>
      <c r="C49" s="229">
        <v>22116</v>
      </c>
      <c r="D49" s="230">
        <v>1442</v>
      </c>
      <c r="E49" s="229">
        <v>3066</v>
      </c>
      <c r="F49" s="230">
        <f aca="true" t="shared" si="16" ref="F49:F91">SUM(B49:E49)</f>
        <v>47670</v>
      </c>
      <c r="G49" s="232">
        <f aca="true" t="shared" si="17" ref="G49:G91">F49/$F$9</f>
        <v>0.05205483939657008</v>
      </c>
      <c r="H49" s="231">
        <v>17263</v>
      </c>
      <c r="I49" s="229">
        <v>16804</v>
      </c>
      <c r="J49" s="230">
        <v>7</v>
      </c>
      <c r="K49" s="229">
        <v>8</v>
      </c>
      <c r="L49" s="230">
        <f aca="true" t="shared" si="18" ref="L49:L84">SUM(H49:K49)</f>
        <v>34082</v>
      </c>
      <c r="M49" s="233">
        <f aca="true" t="shared" si="19" ref="M49:M91">IF(ISERROR(F49/L49-1),"         /0",(F49/L49-1))</f>
        <v>0.3986855231500499</v>
      </c>
      <c r="N49" s="231">
        <v>194161</v>
      </c>
      <c r="O49" s="229">
        <v>192022</v>
      </c>
      <c r="P49" s="230">
        <v>13957</v>
      </c>
      <c r="Q49" s="229">
        <v>18751</v>
      </c>
      <c r="R49" s="230">
        <f aca="true" t="shared" si="20" ref="R49:R91">SUM(N49:Q49)</f>
        <v>418891</v>
      </c>
      <c r="S49" s="232">
        <f aca="true" t="shared" si="21" ref="S49:S91">R49/$R$9</f>
        <v>0.042113332438569163</v>
      </c>
      <c r="T49" s="235">
        <v>211087</v>
      </c>
      <c r="U49" s="229">
        <v>199754</v>
      </c>
      <c r="V49" s="230">
        <v>388</v>
      </c>
      <c r="W49" s="229">
        <v>384</v>
      </c>
      <c r="X49" s="230">
        <f aca="true" t="shared" si="22" ref="X49:X91">SUM(T49:W49)</f>
        <v>411613</v>
      </c>
      <c r="Y49" s="228">
        <f aca="true" t="shared" si="23" ref="Y49:Y91">IF(ISERROR(R49/X49-1),"         /0",(R49/X49-1))</f>
        <v>0.017681657284876806</v>
      </c>
    </row>
    <row r="50" spans="1:25" s="220" customFormat="1" ht="19.5" customHeight="1">
      <c r="A50" s="227" t="s">
        <v>57</v>
      </c>
      <c r="B50" s="224">
        <f>SUM(B51:B64)</f>
        <v>43186</v>
      </c>
      <c r="C50" s="223">
        <f>SUM(C51:C64)</f>
        <v>55072</v>
      </c>
      <c r="D50" s="222">
        <f>SUM(D51:D64)</f>
        <v>19</v>
      </c>
      <c r="E50" s="223">
        <f>SUM(E51:E64)</f>
        <v>0</v>
      </c>
      <c r="F50" s="222">
        <f t="shared" si="16"/>
        <v>98277</v>
      </c>
      <c r="G50" s="225">
        <f t="shared" si="17"/>
        <v>0.10731683346710127</v>
      </c>
      <c r="H50" s="224">
        <f>SUM(H51:H64)</f>
        <v>38886</v>
      </c>
      <c r="I50" s="223">
        <f>SUM(I51:I64)</f>
        <v>50741</v>
      </c>
      <c r="J50" s="222">
        <f>SUM(J51:J64)</f>
        <v>2</v>
      </c>
      <c r="K50" s="223">
        <f>SUM(K51:K64)</f>
        <v>0</v>
      </c>
      <c r="L50" s="222">
        <f t="shared" si="18"/>
        <v>89629</v>
      </c>
      <c r="M50" s="226">
        <f t="shared" si="19"/>
        <v>0.09648662821185106</v>
      </c>
      <c r="N50" s="224">
        <f>SUM(N51:N64)</f>
        <v>614170</v>
      </c>
      <c r="O50" s="223">
        <f>SUM(O51:O64)</f>
        <v>580147</v>
      </c>
      <c r="P50" s="222">
        <f>SUM(P51:P64)</f>
        <v>88</v>
      </c>
      <c r="Q50" s="223">
        <f>SUM(Q51:Q64)</f>
        <v>4</v>
      </c>
      <c r="R50" s="222">
        <f t="shared" si="20"/>
        <v>1194409</v>
      </c>
      <c r="S50" s="225">
        <f t="shared" si="21"/>
        <v>0.12008026738368442</v>
      </c>
      <c r="T50" s="224">
        <f>SUM(T51:T64)</f>
        <v>535555</v>
      </c>
      <c r="U50" s="223">
        <f>SUM(U51:U64)</f>
        <v>509229</v>
      </c>
      <c r="V50" s="222">
        <f>SUM(V51:V64)</f>
        <v>114</v>
      </c>
      <c r="W50" s="223">
        <f>SUM(W51:W64)</f>
        <v>5</v>
      </c>
      <c r="X50" s="222">
        <f t="shared" si="22"/>
        <v>1044903</v>
      </c>
      <c r="Y50" s="221">
        <f t="shared" si="23"/>
        <v>0.1430812238073773</v>
      </c>
    </row>
    <row r="51" spans="1:25" ht="19.5" customHeight="1">
      <c r="A51" s="234" t="s">
        <v>309</v>
      </c>
      <c r="B51" s="231">
        <v>10895</v>
      </c>
      <c r="C51" s="229">
        <v>11821</v>
      </c>
      <c r="D51" s="230">
        <v>5</v>
      </c>
      <c r="E51" s="229">
        <v>0</v>
      </c>
      <c r="F51" s="230">
        <f t="shared" si="16"/>
        <v>22721</v>
      </c>
      <c r="G51" s="232">
        <f t="shared" si="17"/>
        <v>0.02481095040758273</v>
      </c>
      <c r="H51" s="231">
        <v>13588</v>
      </c>
      <c r="I51" s="229">
        <v>16917</v>
      </c>
      <c r="J51" s="230"/>
      <c r="K51" s="229"/>
      <c r="L51" s="230">
        <f t="shared" si="18"/>
        <v>30505</v>
      </c>
      <c r="M51" s="233">
        <f t="shared" si="19"/>
        <v>-0.25517128339616457</v>
      </c>
      <c r="N51" s="231">
        <v>179216</v>
      </c>
      <c r="O51" s="229">
        <v>169451</v>
      </c>
      <c r="P51" s="230">
        <v>7</v>
      </c>
      <c r="Q51" s="229">
        <v>0</v>
      </c>
      <c r="R51" s="230">
        <f t="shared" si="20"/>
        <v>348674</v>
      </c>
      <c r="S51" s="232">
        <f t="shared" si="21"/>
        <v>0.03505404526400821</v>
      </c>
      <c r="T51" s="231">
        <v>198646</v>
      </c>
      <c r="U51" s="229">
        <v>193049</v>
      </c>
      <c r="V51" s="230">
        <v>57</v>
      </c>
      <c r="W51" s="229">
        <v>0</v>
      </c>
      <c r="X51" s="213">
        <f t="shared" si="22"/>
        <v>391752</v>
      </c>
      <c r="Y51" s="228">
        <f t="shared" si="23"/>
        <v>-0.10996242520778454</v>
      </c>
    </row>
    <row r="52" spans="1:25" ht="19.5" customHeight="1">
      <c r="A52" s="234" t="s">
        <v>310</v>
      </c>
      <c r="B52" s="231">
        <v>3246</v>
      </c>
      <c r="C52" s="229">
        <v>5375</v>
      </c>
      <c r="D52" s="230">
        <v>0</v>
      </c>
      <c r="E52" s="229">
        <v>0</v>
      </c>
      <c r="F52" s="230">
        <f t="shared" si="16"/>
        <v>8621</v>
      </c>
      <c r="G52" s="232">
        <f t="shared" si="17"/>
        <v>0.009413987212876666</v>
      </c>
      <c r="H52" s="231">
        <v>2256</v>
      </c>
      <c r="I52" s="229">
        <v>4319</v>
      </c>
      <c r="J52" s="230"/>
      <c r="K52" s="229"/>
      <c r="L52" s="230">
        <f t="shared" si="18"/>
        <v>6575</v>
      </c>
      <c r="M52" s="233">
        <f t="shared" si="19"/>
        <v>0.3111787072243346</v>
      </c>
      <c r="N52" s="231">
        <v>51822</v>
      </c>
      <c r="O52" s="229">
        <v>41919</v>
      </c>
      <c r="P52" s="230"/>
      <c r="Q52" s="229"/>
      <c r="R52" s="230">
        <f t="shared" si="20"/>
        <v>93741</v>
      </c>
      <c r="S52" s="232">
        <f t="shared" si="21"/>
        <v>0.009424279576605637</v>
      </c>
      <c r="T52" s="231">
        <v>37544</v>
      </c>
      <c r="U52" s="229">
        <v>37144</v>
      </c>
      <c r="V52" s="230"/>
      <c r="W52" s="229">
        <v>0</v>
      </c>
      <c r="X52" s="213">
        <f t="shared" si="22"/>
        <v>74688</v>
      </c>
      <c r="Y52" s="228">
        <f t="shared" si="23"/>
        <v>0.25510122107969146</v>
      </c>
    </row>
    <row r="53" spans="1:25" ht="19.5" customHeight="1">
      <c r="A53" s="234" t="s">
        <v>311</v>
      </c>
      <c r="B53" s="231">
        <v>3866</v>
      </c>
      <c r="C53" s="229">
        <v>4717</v>
      </c>
      <c r="D53" s="230">
        <v>0</v>
      </c>
      <c r="E53" s="229">
        <v>0</v>
      </c>
      <c r="F53" s="230">
        <f aca="true" t="shared" si="24" ref="F53:F60">SUM(B53:E53)</f>
        <v>8583</v>
      </c>
      <c r="G53" s="232">
        <f aca="true" t="shared" si="25" ref="G53:G60">F53/$F$9</f>
        <v>0.00937249185107533</v>
      </c>
      <c r="H53" s="231">
        <v>2067</v>
      </c>
      <c r="I53" s="229">
        <v>2543</v>
      </c>
      <c r="J53" s="230"/>
      <c r="K53" s="229"/>
      <c r="L53" s="230">
        <f aca="true" t="shared" si="26" ref="L53:L60">SUM(H53:K53)</f>
        <v>4610</v>
      </c>
      <c r="M53" s="233">
        <f aca="true" t="shared" si="27" ref="M53:M60">IF(ISERROR(F53/L53-1),"         /0",(F53/L53-1))</f>
        <v>0.8618221258134491</v>
      </c>
      <c r="N53" s="231">
        <v>46045</v>
      </c>
      <c r="O53" s="229">
        <v>48511</v>
      </c>
      <c r="P53" s="230"/>
      <c r="Q53" s="229"/>
      <c r="R53" s="230">
        <f aca="true" t="shared" si="28" ref="R53:R60">SUM(N53:Q53)</f>
        <v>94556</v>
      </c>
      <c r="S53" s="232">
        <f aca="true" t="shared" si="29" ref="S53:S60">R53/$R$9</f>
        <v>0.009506215846273484</v>
      </c>
      <c r="T53" s="231">
        <v>27436</v>
      </c>
      <c r="U53" s="229">
        <v>30171</v>
      </c>
      <c r="V53" s="230"/>
      <c r="W53" s="229"/>
      <c r="X53" s="213">
        <f aca="true" t="shared" si="30" ref="X53:X60">SUM(T53:W53)</f>
        <v>57607</v>
      </c>
      <c r="Y53" s="228">
        <f aca="true" t="shared" si="31" ref="Y53:Y60">IF(ISERROR(R53/X53-1),"         /0",(R53/X53-1))</f>
        <v>0.6413977468016039</v>
      </c>
    </row>
    <row r="54" spans="1:25" ht="19.5" customHeight="1">
      <c r="A54" s="234" t="s">
        <v>312</v>
      </c>
      <c r="B54" s="231">
        <v>3492</v>
      </c>
      <c r="C54" s="229">
        <v>4575</v>
      </c>
      <c r="D54" s="230">
        <v>0</v>
      </c>
      <c r="E54" s="229">
        <v>0</v>
      </c>
      <c r="F54" s="230">
        <f t="shared" si="24"/>
        <v>8067</v>
      </c>
      <c r="G54" s="232">
        <f t="shared" si="25"/>
        <v>0.008809028517141406</v>
      </c>
      <c r="H54" s="231">
        <v>6286</v>
      </c>
      <c r="I54" s="229">
        <v>7985</v>
      </c>
      <c r="J54" s="230"/>
      <c r="K54" s="229"/>
      <c r="L54" s="230">
        <f t="shared" si="26"/>
        <v>14271</v>
      </c>
      <c r="M54" s="233">
        <f t="shared" si="27"/>
        <v>-0.4347277696026908</v>
      </c>
      <c r="N54" s="231">
        <v>66912</v>
      </c>
      <c r="O54" s="229">
        <v>64418</v>
      </c>
      <c r="P54" s="230"/>
      <c r="Q54" s="229"/>
      <c r="R54" s="230">
        <f t="shared" si="28"/>
        <v>131330</v>
      </c>
      <c r="S54" s="232">
        <f t="shared" si="29"/>
        <v>0.013203300976046961</v>
      </c>
      <c r="T54" s="231">
        <v>89116</v>
      </c>
      <c r="U54" s="229">
        <v>85367</v>
      </c>
      <c r="V54" s="230"/>
      <c r="W54" s="229"/>
      <c r="X54" s="213">
        <f t="shared" si="30"/>
        <v>174483</v>
      </c>
      <c r="Y54" s="228">
        <f t="shared" si="31"/>
        <v>-0.2473192230761736</v>
      </c>
    </row>
    <row r="55" spans="1:25" ht="19.5" customHeight="1">
      <c r="A55" s="234" t="s">
        <v>313</v>
      </c>
      <c r="B55" s="231">
        <v>2618</v>
      </c>
      <c r="C55" s="229">
        <v>3212</v>
      </c>
      <c r="D55" s="230">
        <v>0</v>
      </c>
      <c r="E55" s="229">
        <v>0</v>
      </c>
      <c r="F55" s="230">
        <f t="shared" si="24"/>
        <v>5830</v>
      </c>
      <c r="G55" s="232">
        <f t="shared" si="25"/>
        <v>0.006366262086889104</v>
      </c>
      <c r="H55" s="231">
        <v>5812</v>
      </c>
      <c r="I55" s="229">
        <v>6783</v>
      </c>
      <c r="J55" s="230"/>
      <c r="K55" s="229"/>
      <c r="L55" s="230">
        <f t="shared" si="26"/>
        <v>12595</v>
      </c>
      <c r="M55" s="233">
        <f t="shared" si="27"/>
        <v>-0.537117903930131</v>
      </c>
      <c r="N55" s="231">
        <v>67901</v>
      </c>
      <c r="O55" s="229">
        <v>62961</v>
      </c>
      <c r="P55" s="230"/>
      <c r="Q55" s="229"/>
      <c r="R55" s="230">
        <f t="shared" si="28"/>
        <v>130862</v>
      </c>
      <c r="S55" s="232">
        <f t="shared" si="29"/>
        <v>0.01315625045555058</v>
      </c>
      <c r="T55" s="231">
        <v>77920</v>
      </c>
      <c r="U55" s="229">
        <v>74759</v>
      </c>
      <c r="V55" s="230"/>
      <c r="W55" s="229"/>
      <c r="X55" s="213">
        <f t="shared" si="30"/>
        <v>152679</v>
      </c>
      <c r="Y55" s="228">
        <f t="shared" si="31"/>
        <v>-0.14289456965267</v>
      </c>
    </row>
    <row r="56" spans="1:25" ht="19.5" customHeight="1">
      <c r="A56" s="234" t="s">
        <v>314</v>
      </c>
      <c r="B56" s="231">
        <v>2227</v>
      </c>
      <c r="C56" s="229">
        <v>2923</v>
      </c>
      <c r="D56" s="230">
        <v>0</v>
      </c>
      <c r="E56" s="229">
        <v>0</v>
      </c>
      <c r="F56" s="230">
        <f t="shared" si="24"/>
        <v>5150</v>
      </c>
      <c r="G56" s="232">
        <f t="shared" si="25"/>
        <v>0.005623713507286258</v>
      </c>
      <c r="H56" s="231">
        <v>1647</v>
      </c>
      <c r="I56" s="229">
        <v>2427</v>
      </c>
      <c r="J56" s="230"/>
      <c r="K56" s="229"/>
      <c r="L56" s="230">
        <f t="shared" si="26"/>
        <v>4074</v>
      </c>
      <c r="M56" s="233">
        <f t="shared" si="27"/>
        <v>0.2641138929798723</v>
      </c>
      <c r="N56" s="231">
        <v>29426</v>
      </c>
      <c r="O56" s="229">
        <v>27474</v>
      </c>
      <c r="P56" s="230"/>
      <c r="Q56" s="229"/>
      <c r="R56" s="230">
        <f t="shared" si="28"/>
        <v>56900</v>
      </c>
      <c r="S56" s="232">
        <f t="shared" si="29"/>
        <v>0.0057204585817183596</v>
      </c>
      <c r="T56" s="231">
        <v>23160</v>
      </c>
      <c r="U56" s="229">
        <v>22798</v>
      </c>
      <c r="V56" s="230">
        <v>1</v>
      </c>
      <c r="W56" s="229">
        <v>0</v>
      </c>
      <c r="X56" s="213">
        <f t="shared" si="30"/>
        <v>45959</v>
      </c>
      <c r="Y56" s="228">
        <f t="shared" si="31"/>
        <v>0.23806001000892096</v>
      </c>
    </row>
    <row r="57" spans="1:25" ht="19.5" customHeight="1">
      <c r="A57" s="234" t="s">
        <v>315</v>
      </c>
      <c r="B57" s="231">
        <v>1301</v>
      </c>
      <c r="C57" s="229">
        <v>1457</v>
      </c>
      <c r="D57" s="230">
        <v>0</v>
      </c>
      <c r="E57" s="229">
        <v>0</v>
      </c>
      <c r="F57" s="230">
        <f t="shared" si="24"/>
        <v>2758</v>
      </c>
      <c r="G57" s="232">
        <f t="shared" si="25"/>
        <v>0.0030116896802127183</v>
      </c>
      <c r="H57" s="231">
        <v>124</v>
      </c>
      <c r="I57" s="229">
        <v>56</v>
      </c>
      <c r="J57" s="230"/>
      <c r="K57" s="229"/>
      <c r="L57" s="230">
        <f t="shared" si="26"/>
        <v>180</v>
      </c>
      <c r="M57" s="233">
        <f t="shared" si="27"/>
        <v>14.322222222222223</v>
      </c>
      <c r="N57" s="231">
        <v>17849</v>
      </c>
      <c r="O57" s="229">
        <v>19944</v>
      </c>
      <c r="P57" s="230"/>
      <c r="Q57" s="229"/>
      <c r="R57" s="230">
        <f t="shared" si="28"/>
        <v>37793</v>
      </c>
      <c r="S57" s="232">
        <f t="shared" si="29"/>
        <v>0.0037995306006833383</v>
      </c>
      <c r="T57" s="231">
        <v>2375</v>
      </c>
      <c r="U57" s="229">
        <v>453</v>
      </c>
      <c r="V57" s="230"/>
      <c r="W57" s="229"/>
      <c r="X57" s="213">
        <f t="shared" si="30"/>
        <v>2828</v>
      </c>
      <c r="Y57" s="228">
        <f t="shared" si="31"/>
        <v>12.363861386138614</v>
      </c>
    </row>
    <row r="58" spans="1:25" ht="19.5" customHeight="1">
      <c r="A58" s="234" t="s">
        <v>316</v>
      </c>
      <c r="B58" s="231">
        <v>712</v>
      </c>
      <c r="C58" s="229">
        <v>1600</v>
      </c>
      <c r="D58" s="230">
        <v>6</v>
      </c>
      <c r="E58" s="229">
        <v>0</v>
      </c>
      <c r="F58" s="230">
        <f>SUM(B58:E58)</f>
        <v>2318</v>
      </c>
      <c r="G58" s="232">
        <f>F58/$F$9</f>
        <v>0.0025312170698814653</v>
      </c>
      <c r="H58" s="231">
        <v>767</v>
      </c>
      <c r="I58" s="229">
        <v>1693</v>
      </c>
      <c r="J58" s="230"/>
      <c r="K58" s="229"/>
      <c r="L58" s="230">
        <f>SUM(H58:K58)</f>
        <v>2460</v>
      </c>
      <c r="M58" s="233">
        <f>IF(ISERROR(F58/L58-1),"         /0",(F58/L58-1))</f>
        <v>-0.05772357723577237</v>
      </c>
      <c r="N58" s="231">
        <v>10659</v>
      </c>
      <c r="O58" s="229">
        <v>10047</v>
      </c>
      <c r="P58" s="230">
        <v>21</v>
      </c>
      <c r="Q58" s="229">
        <v>0</v>
      </c>
      <c r="R58" s="230">
        <f>SUM(N58:Q58)</f>
        <v>20727</v>
      </c>
      <c r="S58" s="232">
        <f>R58/$R$9</f>
        <v>0.0020837951673686544</v>
      </c>
      <c r="T58" s="231">
        <v>10873</v>
      </c>
      <c r="U58" s="229">
        <v>11109</v>
      </c>
      <c r="V58" s="230">
        <v>22</v>
      </c>
      <c r="W58" s="229">
        <v>0</v>
      </c>
      <c r="X58" s="213">
        <f>SUM(T58:W58)</f>
        <v>22004</v>
      </c>
      <c r="Y58" s="228">
        <f>IF(ISERROR(R58/X58-1),"         /0",(R58/X58-1))</f>
        <v>-0.058034902744955486</v>
      </c>
    </row>
    <row r="59" spans="1:25" ht="19.5" customHeight="1">
      <c r="A59" s="234" t="s">
        <v>317</v>
      </c>
      <c r="B59" s="231">
        <v>438</v>
      </c>
      <c r="C59" s="229">
        <v>911</v>
      </c>
      <c r="D59" s="230">
        <v>0</v>
      </c>
      <c r="E59" s="229">
        <v>0</v>
      </c>
      <c r="F59" s="230">
        <f t="shared" si="24"/>
        <v>1349</v>
      </c>
      <c r="G59" s="232">
        <f t="shared" si="25"/>
        <v>0.0014730853439474101</v>
      </c>
      <c r="H59" s="231">
        <v>300</v>
      </c>
      <c r="I59" s="229">
        <v>450</v>
      </c>
      <c r="J59" s="230"/>
      <c r="K59" s="229"/>
      <c r="L59" s="230">
        <f t="shared" si="26"/>
        <v>750</v>
      </c>
      <c r="M59" s="233">
        <f t="shared" si="27"/>
        <v>0.7986666666666666</v>
      </c>
      <c r="N59" s="231">
        <v>6561</v>
      </c>
      <c r="O59" s="229">
        <v>5654</v>
      </c>
      <c r="P59" s="230"/>
      <c r="Q59" s="229"/>
      <c r="R59" s="230">
        <f t="shared" si="28"/>
        <v>12215</v>
      </c>
      <c r="S59" s="232">
        <f t="shared" si="29"/>
        <v>0.0012280386920156372</v>
      </c>
      <c r="T59" s="231">
        <v>4125</v>
      </c>
      <c r="U59" s="229">
        <v>3302</v>
      </c>
      <c r="V59" s="230"/>
      <c r="W59" s="229"/>
      <c r="X59" s="213">
        <f t="shared" si="30"/>
        <v>7427</v>
      </c>
      <c r="Y59" s="228">
        <f t="shared" si="31"/>
        <v>0.644674835061263</v>
      </c>
    </row>
    <row r="60" spans="1:25" ht="19.5" customHeight="1">
      <c r="A60" s="234" t="s">
        <v>318</v>
      </c>
      <c r="B60" s="231">
        <v>475</v>
      </c>
      <c r="C60" s="229">
        <v>744</v>
      </c>
      <c r="D60" s="230">
        <v>0</v>
      </c>
      <c r="E60" s="229">
        <v>0</v>
      </c>
      <c r="F60" s="230">
        <f t="shared" si="24"/>
        <v>1219</v>
      </c>
      <c r="G60" s="232">
        <f t="shared" si="25"/>
        <v>0.0013311275272586307</v>
      </c>
      <c r="H60" s="231">
        <v>367</v>
      </c>
      <c r="I60" s="229">
        <v>394</v>
      </c>
      <c r="J60" s="230"/>
      <c r="K60" s="229"/>
      <c r="L60" s="230">
        <f t="shared" si="26"/>
        <v>761</v>
      </c>
      <c r="M60" s="233">
        <f t="shared" si="27"/>
        <v>0.6018396846254928</v>
      </c>
      <c r="N60" s="231">
        <v>5379</v>
      </c>
      <c r="O60" s="229">
        <v>6070</v>
      </c>
      <c r="P60" s="230"/>
      <c r="Q60" s="229"/>
      <c r="R60" s="230">
        <f t="shared" si="28"/>
        <v>11449</v>
      </c>
      <c r="S60" s="232">
        <f t="shared" si="29"/>
        <v>0.0011510286520578822</v>
      </c>
      <c r="T60" s="231">
        <v>2988</v>
      </c>
      <c r="U60" s="229">
        <v>3284</v>
      </c>
      <c r="V60" s="230"/>
      <c r="W60" s="229"/>
      <c r="X60" s="213">
        <f t="shared" si="30"/>
        <v>6272</v>
      </c>
      <c r="Y60" s="228">
        <f t="shared" si="31"/>
        <v>0.8254145408163265</v>
      </c>
    </row>
    <row r="61" spans="1:25" ht="19.5" customHeight="1">
      <c r="A61" s="234" t="s">
        <v>319</v>
      </c>
      <c r="B61" s="231">
        <v>472</v>
      </c>
      <c r="C61" s="229">
        <v>364</v>
      </c>
      <c r="D61" s="230">
        <v>0</v>
      </c>
      <c r="E61" s="229">
        <v>0</v>
      </c>
      <c r="F61" s="230">
        <f t="shared" si="16"/>
        <v>836</v>
      </c>
      <c r="G61" s="232">
        <f t="shared" si="17"/>
        <v>0.0009128979596293809</v>
      </c>
      <c r="H61" s="231">
        <v>410</v>
      </c>
      <c r="I61" s="229">
        <v>319</v>
      </c>
      <c r="J61" s="230"/>
      <c r="K61" s="229"/>
      <c r="L61" s="230">
        <f t="shared" si="18"/>
        <v>729</v>
      </c>
      <c r="M61" s="233">
        <f t="shared" si="19"/>
        <v>0.14677640603566533</v>
      </c>
      <c r="N61" s="231">
        <v>4518</v>
      </c>
      <c r="O61" s="229">
        <v>3948</v>
      </c>
      <c r="P61" s="230">
        <v>3</v>
      </c>
      <c r="Q61" s="229">
        <v>0</v>
      </c>
      <c r="R61" s="230">
        <f t="shared" si="20"/>
        <v>8469</v>
      </c>
      <c r="S61" s="232">
        <f t="shared" si="21"/>
        <v>0.0008514334574441614</v>
      </c>
      <c r="T61" s="231">
        <v>4412</v>
      </c>
      <c r="U61" s="229">
        <v>4005</v>
      </c>
      <c r="V61" s="230">
        <v>5</v>
      </c>
      <c r="W61" s="229">
        <v>0</v>
      </c>
      <c r="X61" s="213">
        <f t="shared" si="22"/>
        <v>8422</v>
      </c>
      <c r="Y61" s="228">
        <f t="shared" si="23"/>
        <v>0.005580622180004768</v>
      </c>
    </row>
    <row r="62" spans="1:25" ht="19.5" customHeight="1">
      <c r="A62" s="234" t="s">
        <v>320</v>
      </c>
      <c r="B62" s="231">
        <v>449</v>
      </c>
      <c r="C62" s="229">
        <v>284</v>
      </c>
      <c r="D62" s="230">
        <v>0</v>
      </c>
      <c r="E62" s="229">
        <v>0</v>
      </c>
      <c r="F62" s="230">
        <f t="shared" si="16"/>
        <v>733</v>
      </c>
      <c r="G62" s="232">
        <f t="shared" si="17"/>
        <v>0.0008004236894836557</v>
      </c>
      <c r="H62" s="231"/>
      <c r="I62" s="229"/>
      <c r="J62" s="230"/>
      <c r="K62" s="229"/>
      <c r="L62" s="230">
        <f t="shared" si="18"/>
        <v>0</v>
      </c>
      <c r="M62" s="233" t="str">
        <f t="shared" si="19"/>
        <v>         /0</v>
      </c>
      <c r="N62" s="231">
        <v>6694</v>
      </c>
      <c r="O62" s="229">
        <v>6150</v>
      </c>
      <c r="P62" s="230"/>
      <c r="Q62" s="229"/>
      <c r="R62" s="230">
        <f t="shared" si="20"/>
        <v>12844</v>
      </c>
      <c r="S62" s="232">
        <f t="shared" si="21"/>
        <v>0.0012912753958451777</v>
      </c>
      <c r="T62" s="231"/>
      <c r="U62" s="229"/>
      <c r="V62" s="230"/>
      <c r="W62" s="229"/>
      <c r="X62" s="213">
        <f t="shared" si="22"/>
        <v>0</v>
      </c>
      <c r="Y62" s="228" t="str">
        <f t="shared" si="23"/>
        <v>         /0</v>
      </c>
    </row>
    <row r="63" spans="1:25" ht="19.5" customHeight="1">
      <c r="A63" s="234" t="s">
        <v>321</v>
      </c>
      <c r="B63" s="231">
        <v>260</v>
      </c>
      <c r="C63" s="229">
        <v>342</v>
      </c>
      <c r="D63" s="230">
        <v>5</v>
      </c>
      <c r="E63" s="229">
        <v>0</v>
      </c>
      <c r="F63" s="230">
        <f t="shared" si="16"/>
        <v>607</v>
      </c>
      <c r="G63" s="232">
        <f t="shared" si="17"/>
        <v>0.0006628338056160697</v>
      </c>
      <c r="H63" s="231">
        <v>241</v>
      </c>
      <c r="I63" s="229">
        <v>369</v>
      </c>
      <c r="J63" s="230"/>
      <c r="K63" s="229"/>
      <c r="L63" s="230">
        <f t="shared" si="18"/>
        <v>610</v>
      </c>
      <c r="M63" s="233">
        <f t="shared" si="19"/>
        <v>-0.004918032786885296</v>
      </c>
      <c r="N63" s="231">
        <v>3958</v>
      </c>
      <c r="O63" s="229">
        <v>4029</v>
      </c>
      <c r="P63" s="230">
        <v>23</v>
      </c>
      <c r="Q63" s="229">
        <v>0</v>
      </c>
      <c r="R63" s="230">
        <f t="shared" si="20"/>
        <v>8010</v>
      </c>
      <c r="S63" s="232">
        <f t="shared" si="21"/>
        <v>0.000805287754649632</v>
      </c>
      <c r="T63" s="231">
        <v>4011</v>
      </c>
      <c r="U63" s="229">
        <v>4023</v>
      </c>
      <c r="V63" s="230">
        <v>5</v>
      </c>
      <c r="W63" s="229"/>
      <c r="X63" s="213">
        <f t="shared" si="22"/>
        <v>8039</v>
      </c>
      <c r="Y63" s="228">
        <f t="shared" si="23"/>
        <v>-0.0036074138574450076</v>
      </c>
    </row>
    <row r="64" spans="1:25" ht="19.5" customHeight="1" thickBot="1">
      <c r="A64" s="234" t="s">
        <v>272</v>
      </c>
      <c r="B64" s="231">
        <v>12735</v>
      </c>
      <c r="C64" s="229">
        <v>16747</v>
      </c>
      <c r="D64" s="230">
        <v>3</v>
      </c>
      <c r="E64" s="229">
        <v>0</v>
      </c>
      <c r="F64" s="230">
        <f t="shared" si="16"/>
        <v>29485</v>
      </c>
      <c r="G64" s="232">
        <f t="shared" si="17"/>
        <v>0.03219712480822045</v>
      </c>
      <c r="H64" s="231">
        <v>5021</v>
      </c>
      <c r="I64" s="229">
        <v>6486</v>
      </c>
      <c r="J64" s="230">
        <v>2</v>
      </c>
      <c r="K64" s="229"/>
      <c r="L64" s="230">
        <f t="shared" si="18"/>
        <v>11509</v>
      </c>
      <c r="M64" s="233">
        <f t="shared" si="19"/>
        <v>1.5619080719436962</v>
      </c>
      <c r="N64" s="231">
        <v>117230</v>
      </c>
      <c r="O64" s="229">
        <v>109571</v>
      </c>
      <c r="P64" s="230">
        <v>34</v>
      </c>
      <c r="Q64" s="229">
        <v>4</v>
      </c>
      <c r="R64" s="230">
        <f t="shared" si="20"/>
        <v>226839</v>
      </c>
      <c r="S64" s="232">
        <f t="shared" si="21"/>
        <v>0.022805326963416712</v>
      </c>
      <c r="T64" s="231">
        <v>52949</v>
      </c>
      <c r="U64" s="229">
        <v>39765</v>
      </c>
      <c r="V64" s="230">
        <v>24</v>
      </c>
      <c r="W64" s="229">
        <v>5</v>
      </c>
      <c r="X64" s="213">
        <f t="shared" si="22"/>
        <v>92743</v>
      </c>
      <c r="Y64" s="228">
        <f t="shared" si="23"/>
        <v>1.445888099371381</v>
      </c>
    </row>
    <row r="65" spans="1:25" s="220" customFormat="1" ht="19.5" customHeight="1">
      <c r="A65" s="227" t="s">
        <v>56</v>
      </c>
      <c r="B65" s="224">
        <f>SUM(B66:B83)</f>
        <v>138895</v>
      </c>
      <c r="C65" s="223">
        <f>SUM(C66:C83)</f>
        <v>136668</v>
      </c>
      <c r="D65" s="222">
        <f>SUM(D66:D83)</f>
        <v>1549</v>
      </c>
      <c r="E65" s="223">
        <f>SUM(E66:E83)</f>
        <v>1586</v>
      </c>
      <c r="F65" s="222">
        <f t="shared" si="16"/>
        <v>278698</v>
      </c>
      <c r="G65" s="225">
        <f t="shared" si="17"/>
        <v>0.30433353535022634</v>
      </c>
      <c r="H65" s="224">
        <f>SUM(H66:H83)</f>
        <v>126043</v>
      </c>
      <c r="I65" s="223">
        <f>SUM(I66:I83)</f>
        <v>124562</v>
      </c>
      <c r="J65" s="222">
        <f>SUM(J66:J83)</f>
        <v>3618</v>
      </c>
      <c r="K65" s="223">
        <f>SUM(K66:K83)</f>
        <v>3141</v>
      </c>
      <c r="L65" s="222">
        <f t="shared" si="18"/>
        <v>257364</v>
      </c>
      <c r="M65" s="226">
        <f t="shared" si="19"/>
        <v>0.08289426648637721</v>
      </c>
      <c r="N65" s="224">
        <f>SUM(N66:N83)</f>
        <v>1427384</v>
      </c>
      <c r="O65" s="223">
        <f>SUM(O66:O83)</f>
        <v>1396681</v>
      </c>
      <c r="P65" s="222">
        <f>SUM(P66:P83)</f>
        <v>30464</v>
      </c>
      <c r="Q65" s="223">
        <f>SUM(Q66:Q83)</f>
        <v>31573</v>
      </c>
      <c r="R65" s="222">
        <f t="shared" si="20"/>
        <v>2886102</v>
      </c>
      <c r="S65" s="225">
        <f t="shared" si="21"/>
        <v>0.2901551309949828</v>
      </c>
      <c r="T65" s="224">
        <f>SUM(T66:T83)</f>
        <v>1233899</v>
      </c>
      <c r="U65" s="223">
        <f>SUM(U66:U83)</f>
        <v>1188222</v>
      </c>
      <c r="V65" s="222">
        <f>SUM(V66:V83)</f>
        <v>35760</v>
      </c>
      <c r="W65" s="223">
        <f>SUM(W66:W83)</f>
        <v>35075</v>
      </c>
      <c r="X65" s="222">
        <f t="shared" si="22"/>
        <v>2492956</v>
      </c>
      <c r="Y65" s="221">
        <f t="shared" si="23"/>
        <v>0.15770274324937938</v>
      </c>
    </row>
    <row r="66" spans="1:25" s="204" customFormat="1" ht="19.5" customHeight="1">
      <c r="A66" s="219" t="s">
        <v>322</v>
      </c>
      <c r="B66" s="217">
        <v>29393</v>
      </c>
      <c r="C66" s="214">
        <v>26742</v>
      </c>
      <c r="D66" s="213">
        <v>773</v>
      </c>
      <c r="E66" s="214">
        <v>766</v>
      </c>
      <c r="F66" s="213">
        <f t="shared" si="16"/>
        <v>57674</v>
      </c>
      <c r="G66" s="216">
        <f t="shared" si="17"/>
        <v>0.0629790393823743</v>
      </c>
      <c r="H66" s="217">
        <v>33051</v>
      </c>
      <c r="I66" s="214">
        <v>30232</v>
      </c>
      <c r="J66" s="213">
        <v>1707</v>
      </c>
      <c r="K66" s="214">
        <v>1656</v>
      </c>
      <c r="L66" s="213">
        <f t="shared" si="18"/>
        <v>66646</v>
      </c>
      <c r="M66" s="218">
        <f t="shared" si="19"/>
        <v>-0.1346217327371485</v>
      </c>
      <c r="N66" s="217">
        <v>303190</v>
      </c>
      <c r="O66" s="214">
        <v>288579</v>
      </c>
      <c r="P66" s="213">
        <v>14508</v>
      </c>
      <c r="Q66" s="214">
        <v>14672</v>
      </c>
      <c r="R66" s="213">
        <f t="shared" si="20"/>
        <v>620949</v>
      </c>
      <c r="S66" s="216">
        <f t="shared" si="21"/>
        <v>0.062427294127582314</v>
      </c>
      <c r="T66" s="215">
        <v>278704</v>
      </c>
      <c r="U66" s="214">
        <v>267560</v>
      </c>
      <c r="V66" s="213">
        <v>15842</v>
      </c>
      <c r="W66" s="214">
        <v>15223</v>
      </c>
      <c r="X66" s="213">
        <f t="shared" si="22"/>
        <v>577329</v>
      </c>
      <c r="Y66" s="212">
        <f t="shared" si="23"/>
        <v>0.0755548396148471</v>
      </c>
    </row>
    <row r="67" spans="1:25" s="204" customFormat="1" ht="19.5" customHeight="1">
      <c r="A67" s="219" t="s">
        <v>323</v>
      </c>
      <c r="B67" s="217">
        <v>16759</v>
      </c>
      <c r="C67" s="214">
        <v>17881</v>
      </c>
      <c r="D67" s="213">
        <v>27</v>
      </c>
      <c r="E67" s="214">
        <v>38</v>
      </c>
      <c r="F67" s="213">
        <f t="shared" si="16"/>
        <v>34705</v>
      </c>
      <c r="G67" s="216">
        <f t="shared" si="17"/>
        <v>0.03789727713987759</v>
      </c>
      <c r="H67" s="217">
        <v>16188</v>
      </c>
      <c r="I67" s="214">
        <v>17599</v>
      </c>
      <c r="J67" s="213"/>
      <c r="K67" s="214"/>
      <c r="L67" s="213">
        <f t="shared" si="18"/>
        <v>33787</v>
      </c>
      <c r="M67" s="218">
        <f t="shared" si="19"/>
        <v>0.027170213395684817</v>
      </c>
      <c r="N67" s="217">
        <v>191551</v>
      </c>
      <c r="O67" s="214">
        <v>199859</v>
      </c>
      <c r="P67" s="213">
        <v>81</v>
      </c>
      <c r="Q67" s="214">
        <v>59</v>
      </c>
      <c r="R67" s="213">
        <f t="shared" si="20"/>
        <v>391550</v>
      </c>
      <c r="S67" s="216">
        <f t="shared" si="21"/>
        <v>0.039364596795638376</v>
      </c>
      <c r="T67" s="215">
        <v>165224</v>
      </c>
      <c r="U67" s="214">
        <v>183937</v>
      </c>
      <c r="V67" s="213">
        <v>420</v>
      </c>
      <c r="W67" s="214">
        <v>107</v>
      </c>
      <c r="X67" s="213">
        <f t="shared" si="22"/>
        <v>349688</v>
      </c>
      <c r="Y67" s="212">
        <f t="shared" si="23"/>
        <v>0.119712429365606</v>
      </c>
    </row>
    <row r="68" spans="1:25" s="204" customFormat="1" ht="19.5" customHeight="1">
      <c r="A68" s="219" t="s">
        <v>324</v>
      </c>
      <c r="B68" s="217">
        <v>16375</v>
      </c>
      <c r="C68" s="214">
        <v>15272</v>
      </c>
      <c r="D68" s="213">
        <v>0</v>
      </c>
      <c r="E68" s="214">
        <v>0</v>
      </c>
      <c r="F68" s="213">
        <f t="shared" si="16"/>
        <v>31647</v>
      </c>
      <c r="G68" s="216">
        <f t="shared" si="17"/>
        <v>0.03455799249807538</v>
      </c>
      <c r="H68" s="217">
        <v>12924</v>
      </c>
      <c r="I68" s="214">
        <v>14464</v>
      </c>
      <c r="J68" s="213">
        <v>633</v>
      </c>
      <c r="K68" s="214">
        <v>525</v>
      </c>
      <c r="L68" s="213">
        <f t="shared" si="18"/>
        <v>28546</v>
      </c>
      <c r="M68" s="218">
        <f t="shared" si="19"/>
        <v>0.10863168219715558</v>
      </c>
      <c r="N68" s="217">
        <v>156934</v>
      </c>
      <c r="O68" s="214">
        <v>147334</v>
      </c>
      <c r="P68" s="213">
        <v>2833</v>
      </c>
      <c r="Q68" s="214">
        <v>2851</v>
      </c>
      <c r="R68" s="213">
        <f t="shared" si="20"/>
        <v>309952</v>
      </c>
      <c r="S68" s="216">
        <f t="shared" si="21"/>
        <v>0.03116111736943355</v>
      </c>
      <c r="T68" s="215">
        <v>147748</v>
      </c>
      <c r="U68" s="214">
        <v>145451</v>
      </c>
      <c r="V68" s="213">
        <v>5519</v>
      </c>
      <c r="W68" s="214">
        <v>5840</v>
      </c>
      <c r="X68" s="213">
        <f t="shared" si="22"/>
        <v>304558</v>
      </c>
      <c r="Y68" s="212">
        <f t="shared" si="23"/>
        <v>0.01771091220719856</v>
      </c>
    </row>
    <row r="69" spans="1:25" s="204" customFormat="1" ht="19.5" customHeight="1">
      <c r="A69" s="219" t="s">
        <v>325</v>
      </c>
      <c r="B69" s="217">
        <v>9701</v>
      </c>
      <c r="C69" s="214">
        <v>10264</v>
      </c>
      <c r="D69" s="213">
        <v>0</v>
      </c>
      <c r="E69" s="214">
        <v>0</v>
      </c>
      <c r="F69" s="213">
        <f t="shared" si="16"/>
        <v>19965</v>
      </c>
      <c r="G69" s="216">
        <f t="shared" si="17"/>
        <v>0.02180144469378061</v>
      </c>
      <c r="H69" s="217">
        <v>7609</v>
      </c>
      <c r="I69" s="214">
        <v>7354</v>
      </c>
      <c r="J69" s="213">
        <v>112</v>
      </c>
      <c r="K69" s="214">
        <v>6</v>
      </c>
      <c r="L69" s="213">
        <f t="shared" si="18"/>
        <v>15081</v>
      </c>
      <c r="M69" s="218">
        <f t="shared" si="19"/>
        <v>0.3238512035010941</v>
      </c>
      <c r="N69" s="217">
        <v>103248</v>
      </c>
      <c r="O69" s="214">
        <v>106184</v>
      </c>
      <c r="P69" s="213">
        <v>3664</v>
      </c>
      <c r="Q69" s="214">
        <v>4206</v>
      </c>
      <c r="R69" s="213">
        <f t="shared" si="20"/>
        <v>217302</v>
      </c>
      <c r="S69" s="216">
        <f t="shared" si="21"/>
        <v>0.0218465218053526</v>
      </c>
      <c r="T69" s="215">
        <v>67547</v>
      </c>
      <c r="U69" s="214">
        <v>62149</v>
      </c>
      <c r="V69" s="213">
        <v>1596</v>
      </c>
      <c r="W69" s="214">
        <v>1722</v>
      </c>
      <c r="X69" s="213">
        <f t="shared" si="22"/>
        <v>133014</v>
      </c>
      <c r="Y69" s="212">
        <f t="shared" si="23"/>
        <v>0.6336776579908883</v>
      </c>
    </row>
    <row r="70" spans="1:25" s="204" customFormat="1" ht="19.5" customHeight="1">
      <c r="A70" s="219" t="s">
        <v>326</v>
      </c>
      <c r="B70" s="217">
        <v>7919</v>
      </c>
      <c r="C70" s="214">
        <v>8369</v>
      </c>
      <c r="D70" s="213">
        <v>710</v>
      </c>
      <c r="E70" s="214">
        <v>728</v>
      </c>
      <c r="F70" s="213">
        <f>SUM(B70:E70)</f>
        <v>17726</v>
      </c>
      <c r="G70" s="216">
        <f>F70/$F$9</f>
        <v>0.01935649429711771</v>
      </c>
      <c r="H70" s="217">
        <v>7681</v>
      </c>
      <c r="I70" s="214">
        <v>8537</v>
      </c>
      <c r="J70" s="213">
        <v>933</v>
      </c>
      <c r="K70" s="214">
        <v>879</v>
      </c>
      <c r="L70" s="213">
        <f>SUM(H70:K70)</f>
        <v>18030</v>
      </c>
      <c r="M70" s="218">
        <f>IF(ISERROR(F70/L70-1),"         /0",(F70/L70-1))</f>
        <v>-0.01686078757626175</v>
      </c>
      <c r="N70" s="217">
        <v>99871</v>
      </c>
      <c r="O70" s="214">
        <v>94282</v>
      </c>
      <c r="P70" s="213">
        <v>6767</v>
      </c>
      <c r="Q70" s="214">
        <v>6855</v>
      </c>
      <c r="R70" s="213">
        <f>SUM(N70:Q70)</f>
        <v>207775</v>
      </c>
      <c r="S70" s="216">
        <f>R70/$R$9</f>
        <v>0.020888722000290547</v>
      </c>
      <c r="T70" s="215">
        <v>102450</v>
      </c>
      <c r="U70" s="214">
        <v>95143</v>
      </c>
      <c r="V70" s="213">
        <v>7447</v>
      </c>
      <c r="W70" s="214">
        <v>7392</v>
      </c>
      <c r="X70" s="213">
        <f>SUM(T70:W70)</f>
        <v>212432</v>
      </c>
      <c r="Y70" s="212">
        <f>IF(ISERROR(R70/X70-1),"         /0",(R70/X70-1))</f>
        <v>-0.021922309256609207</v>
      </c>
    </row>
    <row r="71" spans="1:25" s="204" customFormat="1" ht="19.5" customHeight="1">
      <c r="A71" s="219" t="s">
        <v>327</v>
      </c>
      <c r="B71" s="217">
        <v>5711</v>
      </c>
      <c r="C71" s="214">
        <v>5572</v>
      </c>
      <c r="D71" s="213">
        <v>0</v>
      </c>
      <c r="E71" s="214">
        <v>0</v>
      </c>
      <c r="F71" s="213">
        <f t="shared" si="16"/>
        <v>11283</v>
      </c>
      <c r="G71" s="216">
        <f t="shared" si="17"/>
        <v>0.012320846505380748</v>
      </c>
      <c r="H71" s="217">
        <v>3819</v>
      </c>
      <c r="I71" s="214">
        <v>4355</v>
      </c>
      <c r="J71" s="213"/>
      <c r="K71" s="214"/>
      <c r="L71" s="213">
        <f t="shared" si="18"/>
        <v>8174</v>
      </c>
      <c r="M71" s="218">
        <f t="shared" si="19"/>
        <v>0.3803523366772694</v>
      </c>
      <c r="N71" s="217">
        <v>54888</v>
      </c>
      <c r="O71" s="214">
        <v>58129</v>
      </c>
      <c r="P71" s="213">
        <v>368</v>
      </c>
      <c r="Q71" s="214">
        <v>337</v>
      </c>
      <c r="R71" s="213">
        <f t="shared" si="20"/>
        <v>113722</v>
      </c>
      <c r="S71" s="216">
        <f t="shared" si="21"/>
        <v>0.011433075410020655</v>
      </c>
      <c r="T71" s="215">
        <v>45054</v>
      </c>
      <c r="U71" s="214">
        <v>48795</v>
      </c>
      <c r="V71" s="213"/>
      <c r="W71" s="214"/>
      <c r="X71" s="213">
        <f t="shared" si="22"/>
        <v>93849</v>
      </c>
      <c r="Y71" s="212">
        <f t="shared" si="23"/>
        <v>0.21175505333034983</v>
      </c>
    </row>
    <row r="72" spans="1:25" s="204" customFormat="1" ht="19.5" customHeight="1">
      <c r="A72" s="219" t="s">
        <v>328</v>
      </c>
      <c r="B72" s="217">
        <v>4546</v>
      </c>
      <c r="C72" s="214">
        <v>4187</v>
      </c>
      <c r="D72" s="213">
        <v>0</v>
      </c>
      <c r="E72" s="214">
        <v>0</v>
      </c>
      <c r="F72" s="213">
        <f aca="true" t="shared" si="32" ref="F72:F78">SUM(B72:E72)</f>
        <v>8733</v>
      </c>
      <c r="G72" s="216">
        <f aca="true" t="shared" si="33" ref="G72:G78">F72/$F$9</f>
        <v>0.009536289331870076</v>
      </c>
      <c r="H72" s="217">
        <v>3586</v>
      </c>
      <c r="I72" s="214">
        <v>3600</v>
      </c>
      <c r="J72" s="213"/>
      <c r="K72" s="214"/>
      <c r="L72" s="213">
        <f aca="true" t="shared" si="34" ref="L72:L78">SUM(H72:K72)</f>
        <v>7186</v>
      </c>
      <c r="M72" s="218">
        <f aca="true" t="shared" si="35" ref="M72:M78">IF(ISERROR(F72/L72-1),"         /0",(F72/L72-1))</f>
        <v>0.21527971054828843</v>
      </c>
      <c r="N72" s="217">
        <v>45515</v>
      </c>
      <c r="O72" s="214">
        <v>40469</v>
      </c>
      <c r="P72" s="213">
        <v>5</v>
      </c>
      <c r="Q72" s="214">
        <v>8</v>
      </c>
      <c r="R72" s="213">
        <f aca="true" t="shared" si="36" ref="R72:R78">SUM(N72:Q72)</f>
        <v>85997</v>
      </c>
      <c r="S72" s="216">
        <f aca="true" t="shared" si="37" ref="S72:S78">R72/$R$9</f>
        <v>0.008645734211810786</v>
      </c>
      <c r="T72" s="215">
        <v>44704</v>
      </c>
      <c r="U72" s="214">
        <v>41195</v>
      </c>
      <c r="V72" s="213"/>
      <c r="W72" s="214">
        <v>0</v>
      </c>
      <c r="X72" s="213">
        <f aca="true" t="shared" si="38" ref="X72:X78">SUM(T72:W72)</f>
        <v>85899</v>
      </c>
      <c r="Y72" s="212">
        <f aca="true" t="shared" si="39" ref="Y72:Y78">IF(ISERROR(R72/X72-1),"         /0",(R72/X72-1))</f>
        <v>0.001140874748250864</v>
      </c>
    </row>
    <row r="73" spans="1:25" s="204" customFormat="1" ht="19.5" customHeight="1">
      <c r="A73" s="219" t="s">
        <v>329</v>
      </c>
      <c r="B73" s="217">
        <v>4506</v>
      </c>
      <c r="C73" s="214">
        <v>4188</v>
      </c>
      <c r="D73" s="213">
        <v>0</v>
      </c>
      <c r="E73" s="214">
        <v>0</v>
      </c>
      <c r="F73" s="213">
        <f t="shared" si="32"/>
        <v>8694</v>
      </c>
      <c r="G73" s="216">
        <f t="shared" si="33"/>
        <v>0.009493701986863442</v>
      </c>
      <c r="H73" s="217">
        <v>4275</v>
      </c>
      <c r="I73" s="214">
        <v>4261</v>
      </c>
      <c r="J73" s="213"/>
      <c r="K73" s="214"/>
      <c r="L73" s="213">
        <f t="shared" si="34"/>
        <v>8536</v>
      </c>
      <c r="M73" s="218">
        <f t="shared" si="35"/>
        <v>0.018509840674789224</v>
      </c>
      <c r="N73" s="217">
        <v>41236</v>
      </c>
      <c r="O73" s="214">
        <v>40156</v>
      </c>
      <c r="P73" s="213">
        <v>12</v>
      </c>
      <c r="Q73" s="214">
        <v>0</v>
      </c>
      <c r="R73" s="213">
        <f t="shared" si="36"/>
        <v>81404</v>
      </c>
      <c r="S73" s="216">
        <f t="shared" si="37"/>
        <v>0.008183975577964873</v>
      </c>
      <c r="T73" s="215">
        <v>48651</v>
      </c>
      <c r="U73" s="214">
        <v>46661</v>
      </c>
      <c r="V73" s="213"/>
      <c r="W73" s="214">
        <v>0</v>
      </c>
      <c r="X73" s="213">
        <f t="shared" si="38"/>
        <v>95312</v>
      </c>
      <c r="Y73" s="212">
        <f t="shared" si="39"/>
        <v>-0.14592076548598287</v>
      </c>
    </row>
    <row r="74" spans="1:25" s="204" customFormat="1" ht="19.5" customHeight="1">
      <c r="A74" s="219" t="s">
        <v>330</v>
      </c>
      <c r="B74" s="217">
        <v>2805</v>
      </c>
      <c r="C74" s="214">
        <v>3429</v>
      </c>
      <c r="D74" s="213">
        <v>0</v>
      </c>
      <c r="E74" s="214">
        <v>0</v>
      </c>
      <c r="F74" s="213">
        <f t="shared" si="32"/>
        <v>6234</v>
      </c>
      <c r="G74" s="216">
        <f t="shared" si="33"/>
        <v>0.006807423301829618</v>
      </c>
      <c r="H74" s="217">
        <v>1606</v>
      </c>
      <c r="I74" s="214">
        <v>2287</v>
      </c>
      <c r="J74" s="213"/>
      <c r="K74" s="214"/>
      <c r="L74" s="213">
        <f t="shared" si="34"/>
        <v>3893</v>
      </c>
      <c r="M74" s="218">
        <f t="shared" si="35"/>
        <v>0.6013357307988698</v>
      </c>
      <c r="N74" s="217">
        <v>20737</v>
      </c>
      <c r="O74" s="214">
        <v>28639</v>
      </c>
      <c r="P74" s="213"/>
      <c r="Q74" s="214"/>
      <c r="R74" s="213">
        <f t="shared" si="36"/>
        <v>49376</v>
      </c>
      <c r="S74" s="216">
        <f t="shared" si="37"/>
        <v>0.004964030982968818</v>
      </c>
      <c r="T74" s="215">
        <v>16778</v>
      </c>
      <c r="U74" s="214">
        <v>23311</v>
      </c>
      <c r="V74" s="213">
        <v>23</v>
      </c>
      <c r="W74" s="214"/>
      <c r="X74" s="213">
        <f t="shared" si="38"/>
        <v>40112</v>
      </c>
      <c r="Y74" s="212">
        <f t="shared" si="39"/>
        <v>0.2309533306741125</v>
      </c>
    </row>
    <row r="75" spans="1:25" s="204" customFormat="1" ht="19.5" customHeight="1">
      <c r="A75" s="219" t="s">
        <v>331</v>
      </c>
      <c r="B75" s="217">
        <v>2985</v>
      </c>
      <c r="C75" s="214">
        <v>3090</v>
      </c>
      <c r="D75" s="213">
        <v>2</v>
      </c>
      <c r="E75" s="214">
        <v>5</v>
      </c>
      <c r="F75" s="213">
        <f t="shared" si="32"/>
        <v>6082</v>
      </c>
      <c r="G75" s="216">
        <f t="shared" si="33"/>
        <v>0.0066414418546242755</v>
      </c>
      <c r="H75" s="217">
        <v>1732</v>
      </c>
      <c r="I75" s="214">
        <v>1592</v>
      </c>
      <c r="J75" s="213"/>
      <c r="K75" s="214"/>
      <c r="L75" s="213">
        <f t="shared" si="34"/>
        <v>3324</v>
      </c>
      <c r="M75" s="218">
        <f t="shared" si="35"/>
        <v>0.8297232250300843</v>
      </c>
      <c r="N75" s="217">
        <v>21905</v>
      </c>
      <c r="O75" s="214">
        <v>22617</v>
      </c>
      <c r="P75" s="213">
        <v>2</v>
      </c>
      <c r="Q75" s="214">
        <v>8</v>
      </c>
      <c r="R75" s="213">
        <f t="shared" si="36"/>
        <v>44532</v>
      </c>
      <c r="S75" s="216">
        <f t="shared" si="37"/>
        <v>0.004477037988771212</v>
      </c>
      <c r="T75" s="215">
        <v>19547</v>
      </c>
      <c r="U75" s="214">
        <v>19977</v>
      </c>
      <c r="V75" s="213">
        <v>73</v>
      </c>
      <c r="W75" s="214">
        <v>32</v>
      </c>
      <c r="X75" s="213">
        <f t="shared" si="38"/>
        <v>39629</v>
      </c>
      <c r="Y75" s="212">
        <f t="shared" si="39"/>
        <v>0.1237225264326629</v>
      </c>
    </row>
    <row r="76" spans="1:25" s="204" customFormat="1" ht="19.5" customHeight="1">
      <c r="A76" s="219" t="s">
        <v>332</v>
      </c>
      <c r="B76" s="217">
        <v>2925</v>
      </c>
      <c r="C76" s="214">
        <v>3077</v>
      </c>
      <c r="D76" s="213">
        <v>3</v>
      </c>
      <c r="E76" s="214">
        <v>0</v>
      </c>
      <c r="F76" s="213">
        <f t="shared" si="32"/>
        <v>6005</v>
      </c>
      <c r="G76" s="216">
        <f t="shared" si="33"/>
        <v>0.0065573591478163065</v>
      </c>
      <c r="H76" s="217">
        <v>3120</v>
      </c>
      <c r="I76" s="214">
        <v>3395</v>
      </c>
      <c r="J76" s="213"/>
      <c r="K76" s="214"/>
      <c r="L76" s="213">
        <f t="shared" si="34"/>
        <v>6515</v>
      </c>
      <c r="M76" s="218">
        <f t="shared" si="35"/>
        <v>-0.07828089025326168</v>
      </c>
      <c r="N76" s="217">
        <v>35499</v>
      </c>
      <c r="O76" s="214">
        <v>32589</v>
      </c>
      <c r="P76" s="213">
        <v>845</v>
      </c>
      <c r="Q76" s="214">
        <v>823</v>
      </c>
      <c r="R76" s="213">
        <f t="shared" si="36"/>
        <v>69756</v>
      </c>
      <c r="S76" s="216">
        <f t="shared" si="37"/>
        <v>0.007012940401166008</v>
      </c>
      <c r="T76" s="215">
        <v>37949</v>
      </c>
      <c r="U76" s="214">
        <v>34540</v>
      </c>
      <c r="V76" s="213">
        <v>716</v>
      </c>
      <c r="W76" s="214">
        <v>645</v>
      </c>
      <c r="X76" s="213">
        <f t="shared" si="38"/>
        <v>73850</v>
      </c>
      <c r="Y76" s="212">
        <f t="shared" si="39"/>
        <v>-0.05543669600541634</v>
      </c>
    </row>
    <row r="77" spans="1:25" s="204" customFormat="1" ht="19.5" customHeight="1">
      <c r="A77" s="219" t="s">
        <v>333</v>
      </c>
      <c r="B77" s="217">
        <v>2672</v>
      </c>
      <c r="C77" s="214">
        <v>2400</v>
      </c>
      <c r="D77" s="213">
        <v>0</v>
      </c>
      <c r="E77" s="214">
        <v>0</v>
      </c>
      <c r="F77" s="213">
        <f t="shared" si="32"/>
        <v>5072</v>
      </c>
      <c r="G77" s="216">
        <f t="shared" si="33"/>
        <v>0.005538538817272991</v>
      </c>
      <c r="H77" s="217">
        <v>3696</v>
      </c>
      <c r="I77" s="214">
        <v>3135</v>
      </c>
      <c r="J77" s="213"/>
      <c r="K77" s="214"/>
      <c r="L77" s="213">
        <f t="shared" si="34"/>
        <v>6831</v>
      </c>
      <c r="M77" s="218">
        <f t="shared" si="35"/>
        <v>-0.2575025618503879</v>
      </c>
      <c r="N77" s="217">
        <v>31937</v>
      </c>
      <c r="O77" s="214">
        <v>27129</v>
      </c>
      <c r="P77" s="213"/>
      <c r="Q77" s="214">
        <v>0</v>
      </c>
      <c r="R77" s="213">
        <f t="shared" si="36"/>
        <v>59066</v>
      </c>
      <c r="S77" s="216">
        <f t="shared" si="37"/>
        <v>0.00593821804196444</v>
      </c>
      <c r="T77" s="215">
        <v>36187</v>
      </c>
      <c r="U77" s="214">
        <v>29664</v>
      </c>
      <c r="V77" s="213"/>
      <c r="W77" s="214"/>
      <c r="X77" s="213">
        <f t="shared" si="38"/>
        <v>65851</v>
      </c>
      <c r="Y77" s="212">
        <f t="shared" si="39"/>
        <v>-0.10303564106847274</v>
      </c>
    </row>
    <row r="78" spans="1:25" s="204" customFormat="1" ht="19.5" customHeight="1">
      <c r="A78" s="219" t="s">
        <v>334</v>
      </c>
      <c r="B78" s="217">
        <v>2374</v>
      </c>
      <c r="C78" s="214">
        <v>2686</v>
      </c>
      <c r="D78" s="213">
        <v>8</v>
      </c>
      <c r="E78" s="214">
        <v>0</v>
      </c>
      <c r="F78" s="213">
        <f t="shared" si="32"/>
        <v>5068</v>
      </c>
      <c r="G78" s="216">
        <f t="shared" si="33"/>
        <v>0.005534170884451797</v>
      </c>
      <c r="H78" s="217">
        <v>2632</v>
      </c>
      <c r="I78" s="214">
        <v>2575</v>
      </c>
      <c r="J78" s="213">
        <v>13</v>
      </c>
      <c r="K78" s="214">
        <v>23</v>
      </c>
      <c r="L78" s="213">
        <f t="shared" si="34"/>
        <v>5243</v>
      </c>
      <c r="M78" s="218">
        <f t="shared" si="35"/>
        <v>-0.03337783711615483</v>
      </c>
      <c r="N78" s="217">
        <v>22478</v>
      </c>
      <c r="O78" s="214">
        <v>24908</v>
      </c>
      <c r="P78" s="213">
        <v>160</v>
      </c>
      <c r="Q78" s="214">
        <v>231</v>
      </c>
      <c r="R78" s="213">
        <f t="shared" si="36"/>
        <v>47777</v>
      </c>
      <c r="S78" s="216">
        <f t="shared" si="37"/>
        <v>0.004803275037939509</v>
      </c>
      <c r="T78" s="215">
        <v>21371</v>
      </c>
      <c r="U78" s="214">
        <v>22251</v>
      </c>
      <c r="V78" s="213">
        <v>224</v>
      </c>
      <c r="W78" s="214">
        <v>347</v>
      </c>
      <c r="X78" s="213">
        <f t="shared" si="38"/>
        <v>44193</v>
      </c>
      <c r="Y78" s="212">
        <f t="shared" si="39"/>
        <v>0.081098816554658</v>
      </c>
    </row>
    <row r="79" spans="1:25" s="204" customFormat="1" ht="19.5" customHeight="1">
      <c r="A79" s="219" t="s">
        <v>335</v>
      </c>
      <c r="B79" s="217">
        <v>2433</v>
      </c>
      <c r="C79" s="214">
        <v>2504</v>
      </c>
      <c r="D79" s="213">
        <v>0</v>
      </c>
      <c r="E79" s="214">
        <v>16</v>
      </c>
      <c r="F79" s="213">
        <f t="shared" si="16"/>
        <v>4953</v>
      </c>
      <c r="G79" s="216">
        <f t="shared" si="17"/>
        <v>0.005408592815842492</v>
      </c>
      <c r="H79" s="217">
        <v>1467</v>
      </c>
      <c r="I79" s="214">
        <v>1358</v>
      </c>
      <c r="J79" s="213"/>
      <c r="K79" s="214"/>
      <c r="L79" s="213">
        <f t="shared" si="18"/>
        <v>2825</v>
      </c>
      <c r="M79" s="218">
        <f t="shared" si="19"/>
        <v>0.7532743362831857</v>
      </c>
      <c r="N79" s="217">
        <v>27120</v>
      </c>
      <c r="O79" s="214">
        <v>26082</v>
      </c>
      <c r="P79" s="213">
        <v>5</v>
      </c>
      <c r="Q79" s="214">
        <v>24</v>
      </c>
      <c r="R79" s="213">
        <f t="shared" si="20"/>
        <v>53231</v>
      </c>
      <c r="S79" s="216">
        <f t="shared" si="21"/>
        <v>0.0053515945652627414</v>
      </c>
      <c r="T79" s="215">
        <v>13810</v>
      </c>
      <c r="U79" s="214">
        <v>12903</v>
      </c>
      <c r="V79" s="213"/>
      <c r="W79" s="214">
        <v>0</v>
      </c>
      <c r="X79" s="213">
        <f t="shared" si="22"/>
        <v>26713</v>
      </c>
      <c r="Y79" s="212">
        <f t="shared" si="23"/>
        <v>0.9927001834312881</v>
      </c>
    </row>
    <row r="80" spans="1:25" s="204" customFormat="1" ht="19.5" customHeight="1">
      <c r="A80" s="219" t="s">
        <v>336</v>
      </c>
      <c r="B80" s="217">
        <v>1869</v>
      </c>
      <c r="C80" s="214">
        <v>1820</v>
      </c>
      <c r="D80" s="213">
        <v>0</v>
      </c>
      <c r="E80" s="214">
        <v>0</v>
      </c>
      <c r="F80" s="213">
        <f t="shared" si="16"/>
        <v>3689</v>
      </c>
      <c r="G80" s="216">
        <f t="shared" si="17"/>
        <v>0.004028326044345438</v>
      </c>
      <c r="H80" s="217">
        <v>1744</v>
      </c>
      <c r="I80" s="214">
        <v>1763</v>
      </c>
      <c r="J80" s="213"/>
      <c r="K80" s="214"/>
      <c r="L80" s="213">
        <f t="shared" si="18"/>
        <v>3507</v>
      </c>
      <c r="M80" s="218">
        <f t="shared" si="19"/>
        <v>0.05189620758483038</v>
      </c>
      <c r="N80" s="217">
        <v>19011</v>
      </c>
      <c r="O80" s="214">
        <v>19096</v>
      </c>
      <c r="P80" s="213"/>
      <c r="Q80" s="214"/>
      <c r="R80" s="213">
        <f t="shared" si="20"/>
        <v>38107</v>
      </c>
      <c r="S80" s="216">
        <f t="shared" si="21"/>
        <v>0.0038310986849480057</v>
      </c>
      <c r="T80" s="215">
        <v>18308</v>
      </c>
      <c r="U80" s="214">
        <v>17747</v>
      </c>
      <c r="V80" s="213"/>
      <c r="W80" s="214"/>
      <c r="X80" s="213">
        <f t="shared" si="22"/>
        <v>36055</v>
      </c>
      <c r="Y80" s="212">
        <f t="shared" si="23"/>
        <v>0.0569130495076966</v>
      </c>
    </row>
    <row r="81" spans="1:25" s="204" customFormat="1" ht="19.5" customHeight="1">
      <c r="A81" s="219" t="s">
        <v>337</v>
      </c>
      <c r="B81" s="217">
        <v>723</v>
      </c>
      <c r="C81" s="214">
        <v>640</v>
      </c>
      <c r="D81" s="213">
        <v>0</v>
      </c>
      <c r="E81" s="214">
        <v>0</v>
      </c>
      <c r="F81" s="213">
        <f t="shared" si="16"/>
        <v>1363</v>
      </c>
      <c r="G81" s="216">
        <f t="shared" si="17"/>
        <v>0.0014883731088215864</v>
      </c>
      <c r="H81" s="217">
        <v>1329</v>
      </c>
      <c r="I81" s="214">
        <v>1379</v>
      </c>
      <c r="J81" s="213"/>
      <c r="K81" s="214"/>
      <c r="L81" s="213">
        <f t="shared" si="18"/>
        <v>2708</v>
      </c>
      <c r="M81" s="218">
        <f t="shared" si="19"/>
        <v>-0.49667651403249635</v>
      </c>
      <c r="N81" s="217">
        <v>13200</v>
      </c>
      <c r="O81" s="214">
        <v>12468</v>
      </c>
      <c r="P81" s="213"/>
      <c r="Q81" s="214"/>
      <c r="R81" s="213">
        <f t="shared" si="20"/>
        <v>25668</v>
      </c>
      <c r="S81" s="216">
        <f t="shared" si="21"/>
        <v>0.0025805400856862364</v>
      </c>
      <c r="T81" s="215">
        <v>14003</v>
      </c>
      <c r="U81" s="214">
        <v>13202</v>
      </c>
      <c r="V81" s="213"/>
      <c r="W81" s="214"/>
      <c r="X81" s="213">
        <f t="shared" si="22"/>
        <v>27205</v>
      </c>
      <c r="Y81" s="212">
        <f t="shared" si="23"/>
        <v>-0.056496967469215176</v>
      </c>
    </row>
    <row r="82" spans="1:25" s="204" customFormat="1" ht="19.5" customHeight="1">
      <c r="A82" s="219" t="s">
        <v>338</v>
      </c>
      <c r="B82" s="217">
        <v>359</v>
      </c>
      <c r="C82" s="214">
        <v>437</v>
      </c>
      <c r="D82" s="213">
        <v>0</v>
      </c>
      <c r="E82" s="214">
        <v>0</v>
      </c>
      <c r="F82" s="213">
        <f t="shared" si="16"/>
        <v>796</v>
      </c>
      <c r="G82" s="216">
        <f t="shared" si="17"/>
        <v>0.0008692186314174488</v>
      </c>
      <c r="H82" s="217">
        <v>170</v>
      </c>
      <c r="I82" s="214">
        <v>186</v>
      </c>
      <c r="J82" s="213"/>
      <c r="K82" s="214"/>
      <c r="L82" s="213">
        <f t="shared" si="18"/>
        <v>356</v>
      </c>
      <c r="M82" s="218">
        <f t="shared" si="19"/>
        <v>1.2359550561797752</v>
      </c>
      <c r="N82" s="217">
        <v>2863</v>
      </c>
      <c r="O82" s="214">
        <v>2773</v>
      </c>
      <c r="P82" s="213">
        <v>16</v>
      </c>
      <c r="Q82" s="214">
        <v>13</v>
      </c>
      <c r="R82" s="213">
        <f t="shared" si="20"/>
        <v>5665</v>
      </c>
      <c r="S82" s="216">
        <f t="shared" si="21"/>
        <v>0.0005695324756666872</v>
      </c>
      <c r="T82" s="215">
        <v>2039</v>
      </c>
      <c r="U82" s="214">
        <v>1985</v>
      </c>
      <c r="V82" s="213"/>
      <c r="W82" s="214">
        <v>9</v>
      </c>
      <c r="X82" s="213">
        <f t="shared" si="22"/>
        <v>4033</v>
      </c>
      <c r="Y82" s="212">
        <f t="shared" si="23"/>
        <v>0.4046615422762212</v>
      </c>
    </row>
    <row r="83" spans="1:25" s="204" customFormat="1" ht="19.5" customHeight="1" thickBot="1">
      <c r="A83" s="219" t="s">
        <v>272</v>
      </c>
      <c r="B83" s="217">
        <v>24840</v>
      </c>
      <c r="C83" s="214">
        <v>24110</v>
      </c>
      <c r="D83" s="213">
        <v>26</v>
      </c>
      <c r="E83" s="214">
        <v>33</v>
      </c>
      <c r="F83" s="213">
        <f t="shared" si="16"/>
        <v>49009</v>
      </c>
      <c r="G83" s="216">
        <f t="shared" si="17"/>
        <v>0.053517004908464505</v>
      </c>
      <c r="H83" s="217">
        <v>19414</v>
      </c>
      <c r="I83" s="214">
        <v>16490</v>
      </c>
      <c r="J83" s="213">
        <v>220</v>
      </c>
      <c r="K83" s="214">
        <v>52</v>
      </c>
      <c r="L83" s="213">
        <f t="shared" si="18"/>
        <v>36176</v>
      </c>
      <c r="M83" s="218">
        <f t="shared" si="19"/>
        <v>0.35473794781070334</v>
      </c>
      <c r="N83" s="217">
        <v>236201</v>
      </c>
      <c r="O83" s="214">
        <v>225388</v>
      </c>
      <c r="P83" s="213">
        <v>1198</v>
      </c>
      <c r="Q83" s="214">
        <v>1486</v>
      </c>
      <c r="R83" s="213">
        <f t="shared" si="20"/>
        <v>464273</v>
      </c>
      <c r="S83" s="216">
        <f t="shared" si="21"/>
        <v>0.04667582543251543</v>
      </c>
      <c r="T83" s="215">
        <v>153825</v>
      </c>
      <c r="U83" s="214">
        <v>121751</v>
      </c>
      <c r="V83" s="213">
        <v>3900</v>
      </c>
      <c r="W83" s="214">
        <v>3758</v>
      </c>
      <c r="X83" s="213">
        <f t="shared" si="22"/>
        <v>283234</v>
      </c>
      <c r="Y83" s="212">
        <f t="shared" si="23"/>
        <v>0.6391852673054788</v>
      </c>
    </row>
    <row r="84" spans="1:25" s="220" customFormat="1" ht="19.5" customHeight="1">
      <c r="A84" s="227" t="s">
        <v>55</v>
      </c>
      <c r="B84" s="224">
        <f>SUM(B85:B91)</f>
        <v>9114</v>
      </c>
      <c r="C84" s="223">
        <f>SUM(C85:C91)</f>
        <v>9857</v>
      </c>
      <c r="D84" s="222">
        <f>SUM(D85:D91)</f>
        <v>21</v>
      </c>
      <c r="E84" s="223">
        <f>SUM(E85:E91)</f>
        <v>31</v>
      </c>
      <c r="F84" s="222">
        <f t="shared" si="16"/>
        <v>19023</v>
      </c>
      <c r="G84" s="225">
        <f t="shared" si="17"/>
        <v>0.02077279651438961</v>
      </c>
      <c r="H84" s="224">
        <f>SUM(H85:H91)</f>
        <v>12194</v>
      </c>
      <c r="I84" s="223">
        <f>SUM(I85:I91)</f>
        <v>12059</v>
      </c>
      <c r="J84" s="222">
        <f>SUM(J85:J91)</f>
        <v>14</v>
      </c>
      <c r="K84" s="223">
        <f>SUM(K85:K91)</f>
        <v>17</v>
      </c>
      <c r="L84" s="222">
        <f t="shared" si="18"/>
        <v>24284</v>
      </c>
      <c r="M84" s="226">
        <f t="shared" si="19"/>
        <v>-0.2166447043320705</v>
      </c>
      <c r="N84" s="224">
        <f>SUM(N85:N91)</f>
        <v>114259</v>
      </c>
      <c r="O84" s="223">
        <f>SUM(O85:O91)</f>
        <v>115505</v>
      </c>
      <c r="P84" s="222">
        <f>SUM(P85:P91)</f>
        <v>469</v>
      </c>
      <c r="Q84" s="223">
        <f>SUM(Q85:Q91)</f>
        <v>608</v>
      </c>
      <c r="R84" s="222">
        <f t="shared" si="20"/>
        <v>230841</v>
      </c>
      <c r="S84" s="225">
        <f t="shared" si="21"/>
        <v>0.02320766923484091</v>
      </c>
      <c r="T84" s="224">
        <f>SUM(T85:T91)</f>
        <v>104632</v>
      </c>
      <c r="U84" s="223">
        <f>SUM(U85:U91)</f>
        <v>105124</v>
      </c>
      <c r="V84" s="222">
        <f>SUM(V85:V91)</f>
        <v>1165</v>
      </c>
      <c r="W84" s="223">
        <f>SUM(W85:W91)</f>
        <v>880</v>
      </c>
      <c r="X84" s="222">
        <f t="shared" si="22"/>
        <v>211801</v>
      </c>
      <c r="Y84" s="221">
        <f t="shared" si="23"/>
        <v>0.0898957039862891</v>
      </c>
    </row>
    <row r="85" spans="1:25" ht="19.5" customHeight="1">
      <c r="A85" s="219" t="s">
        <v>339</v>
      </c>
      <c r="B85" s="217">
        <v>2680</v>
      </c>
      <c r="C85" s="214">
        <v>2725</v>
      </c>
      <c r="D85" s="213">
        <v>0</v>
      </c>
      <c r="E85" s="214">
        <v>0</v>
      </c>
      <c r="F85" s="213">
        <f t="shared" si="16"/>
        <v>5405</v>
      </c>
      <c r="G85" s="216">
        <f t="shared" si="17"/>
        <v>0.005902169224637325</v>
      </c>
      <c r="H85" s="217">
        <v>5204</v>
      </c>
      <c r="I85" s="214">
        <v>5701</v>
      </c>
      <c r="J85" s="213"/>
      <c r="K85" s="214"/>
      <c r="L85" s="213"/>
      <c r="M85" s="218" t="str">
        <f t="shared" si="19"/>
        <v>         /0</v>
      </c>
      <c r="N85" s="217">
        <v>39002</v>
      </c>
      <c r="O85" s="214">
        <v>38636</v>
      </c>
      <c r="P85" s="213">
        <v>35</v>
      </c>
      <c r="Q85" s="214">
        <v>15</v>
      </c>
      <c r="R85" s="213">
        <f t="shared" si="20"/>
        <v>77688</v>
      </c>
      <c r="S85" s="216">
        <f t="shared" si="21"/>
        <v>0.007810386402399576</v>
      </c>
      <c r="T85" s="215">
        <v>29439</v>
      </c>
      <c r="U85" s="214">
        <v>31809</v>
      </c>
      <c r="V85" s="213">
        <v>54</v>
      </c>
      <c r="W85" s="214">
        <v>12</v>
      </c>
      <c r="X85" s="213">
        <f t="shared" si="22"/>
        <v>61314</v>
      </c>
      <c r="Y85" s="212">
        <f t="shared" si="23"/>
        <v>0.26705157060377727</v>
      </c>
    </row>
    <row r="86" spans="1:25" ht="19.5" customHeight="1">
      <c r="A86" s="219" t="s">
        <v>340</v>
      </c>
      <c r="B86" s="217">
        <v>2170</v>
      </c>
      <c r="C86" s="214">
        <v>2586</v>
      </c>
      <c r="D86" s="213">
        <v>2</v>
      </c>
      <c r="E86" s="214">
        <v>0</v>
      </c>
      <c r="F86" s="213">
        <f>SUM(B86:E86)</f>
        <v>4758</v>
      </c>
      <c r="G86" s="216">
        <f>F86/$F$9</f>
        <v>0.0051956560908093235</v>
      </c>
      <c r="H86" s="217">
        <v>2397</v>
      </c>
      <c r="I86" s="214">
        <v>2082</v>
      </c>
      <c r="J86" s="213"/>
      <c r="K86" s="214"/>
      <c r="L86" s="213"/>
      <c r="M86" s="218" t="str">
        <f>IF(ISERROR(F86/L86-1),"         /0",(F86/L86-1))</f>
        <v>         /0</v>
      </c>
      <c r="N86" s="217">
        <v>23495</v>
      </c>
      <c r="O86" s="214">
        <v>24976</v>
      </c>
      <c r="P86" s="213">
        <v>148</v>
      </c>
      <c r="Q86" s="214">
        <v>247</v>
      </c>
      <c r="R86" s="213">
        <f>SUM(N86:Q86)</f>
        <v>48866</v>
      </c>
      <c r="S86" s="216">
        <f>R86/$R$9</f>
        <v>0.004912757979863785</v>
      </c>
      <c r="T86" s="215">
        <v>23880</v>
      </c>
      <c r="U86" s="214">
        <v>22555</v>
      </c>
      <c r="V86" s="213">
        <v>719</v>
      </c>
      <c r="W86" s="214">
        <v>497</v>
      </c>
      <c r="X86" s="213">
        <f>SUM(T86:W86)</f>
        <v>47651</v>
      </c>
      <c r="Y86" s="212">
        <f>IF(ISERROR(R86/X86-1),"         /0",(R86/X86-1))</f>
        <v>0.025497890915195942</v>
      </c>
    </row>
    <row r="87" spans="1:25" ht="19.5" customHeight="1">
      <c r="A87" s="219" t="s">
        <v>341</v>
      </c>
      <c r="B87" s="217">
        <v>1095</v>
      </c>
      <c r="C87" s="214">
        <v>1127</v>
      </c>
      <c r="D87" s="213">
        <v>0</v>
      </c>
      <c r="E87" s="214">
        <v>0</v>
      </c>
      <c r="F87" s="213">
        <f>SUM(B87:E87)</f>
        <v>2222</v>
      </c>
      <c r="G87" s="216">
        <f>F87/$F$9</f>
        <v>0.002426386682172828</v>
      </c>
      <c r="H87" s="217">
        <v>2449</v>
      </c>
      <c r="I87" s="214">
        <v>2314</v>
      </c>
      <c r="J87" s="213"/>
      <c r="K87" s="214"/>
      <c r="L87" s="213"/>
      <c r="M87" s="218" t="str">
        <f>IF(ISERROR(F87/L87-1),"         /0",(F87/L87-1))</f>
        <v>         /0</v>
      </c>
      <c r="N87" s="217">
        <v>20085</v>
      </c>
      <c r="O87" s="214">
        <v>20314</v>
      </c>
      <c r="P87" s="213">
        <v>0</v>
      </c>
      <c r="Q87" s="214">
        <v>15</v>
      </c>
      <c r="R87" s="213">
        <f>SUM(N87:Q87)</f>
        <v>40414</v>
      </c>
      <c r="S87" s="216">
        <f>R87/$R$9</f>
        <v>0.004063033622523124</v>
      </c>
      <c r="T87" s="215">
        <v>17400</v>
      </c>
      <c r="U87" s="214">
        <v>17462</v>
      </c>
      <c r="V87" s="213">
        <v>277</v>
      </c>
      <c r="W87" s="214">
        <v>268</v>
      </c>
      <c r="X87" s="213">
        <f>SUM(T87:W87)</f>
        <v>35407</v>
      </c>
      <c r="Y87" s="212">
        <f>IF(ISERROR(R87/X87-1),"         /0",(R87/X87-1))</f>
        <v>0.14141271499985875</v>
      </c>
    </row>
    <row r="88" spans="1:25" ht="19.5" customHeight="1">
      <c r="A88" s="219" t="s">
        <v>342</v>
      </c>
      <c r="B88" s="217">
        <v>747</v>
      </c>
      <c r="C88" s="214">
        <v>895</v>
      </c>
      <c r="D88" s="213">
        <v>0</v>
      </c>
      <c r="E88" s="214">
        <v>0</v>
      </c>
      <c r="F88" s="213">
        <f>SUM(B88:E88)</f>
        <v>1642</v>
      </c>
      <c r="G88" s="216">
        <f>F88/$F$9</f>
        <v>0.0017930364230998128</v>
      </c>
      <c r="H88" s="217">
        <v>323</v>
      </c>
      <c r="I88" s="214">
        <v>533</v>
      </c>
      <c r="J88" s="213"/>
      <c r="K88" s="214"/>
      <c r="L88" s="213"/>
      <c r="M88" s="218" t="str">
        <f>IF(ISERROR(F88/L88-1),"         /0",(F88/L88-1))</f>
        <v>         /0</v>
      </c>
      <c r="N88" s="217">
        <v>7131</v>
      </c>
      <c r="O88" s="214">
        <v>8872</v>
      </c>
      <c r="P88" s="213"/>
      <c r="Q88" s="214"/>
      <c r="R88" s="213">
        <f>SUM(N88:Q88)</f>
        <v>16003</v>
      </c>
      <c r="S88" s="216">
        <f>R88/$R$9</f>
        <v>0.0016088664091957628</v>
      </c>
      <c r="T88" s="215">
        <v>5753</v>
      </c>
      <c r="U88" s="214">
        <v>8193</v>
      </c>
      <c r="V88" s="213">
        <v>0</v>
      </c>
      <c r="W88" s="214"/>
      <c r="X88" s="213">
        <f>SUM(T88:W88)</f>
        <v>13946</v>
      </c>
      <c r="Y88" s="212">
        <f>IF(ISERROR(R88/X88-1),"         /0",(R88/X88-1))</f>
        <v>0.14749749031980497</v>
      </c>
    </row>
    <row r="89" spans="1:25" ht="19.5" customHeight="1">
      <c r="A89" s="219" t="s">
        <v>343</v>
      </c>
      <c r="B89" s="217">
        <v>360</v>
      </c>
      <c r="C89" s="214">
        <v>414</v>
      </c>
      <c r="D89" s="213">
        <v>0</v>
      </c>
      <c r="E89" s="214">
        <v>0</v>
      </c>
      <c r="F89" s="213">
        <f>SUM(B89:E89)</f>
        <v>774</v>
      </c>
      <c r="G89" s="216">
        <f>F89/$F$9</f>
        <v>0.0008451950009008861</v>
      </c>
      <c r="H89" s="217">
        <v>253</v>
      </c>
      <c r="I89" s="214">
        <v>112</v>
      </c>
      <c r="J89" s="213"/>
      <c r="K89" s="214"/>
      <c r="L89" s="213"/>
      <c r="M89" s="218" t="str">
        <f>IF(ISERROR(F89/L89-1),"         /0",(F89/L89-1))</f>
        <v>         /0</v>
      </c>
      <c r="N89" s="217">
        <v>3393</v>
      </c>
      <c r="O89" s="214">
        <v>3178</v>
      </c>
      <c r="P89" s="213">
        <v>150</v>
      </c>
      <c r="Q89" s="214">
        <v>150</v>
      </c>
      <c r="R89" s="213">
        <f>SUM(N89:Q89)</f>
        <v>6871</v>
      </c>
      <c r="S89" s="216">
        <f>R89/$R$9</f>
        <v>0.0006907780477150589</v>
      </c>
      <c r="T89" s="215">
        <v>3613</v>
      </c>
      <c r="U89" s="214">
        <v>3054</v>
      </c>
      <c r="V89" s="213"/>
      <c r="W89" s="214">
        <v>2</v>
      </c>
      <c r="X89" s="213">
        <f>SUM(T89:W89)</f>
        <v>6669</v>
      </c>
      <c r="Y89" s="212">
        <f>IF(ISERROR(R89/X89-1),"         /0",(R89/X89-1))</f>
        <v>0.030289398710451332</v>
      </c>
    </row>
    <row r="90" spans="1:25" ht="19.5" customHeight="1">
      <c r="A90" s="219" t="s">
        <v>344</v>
      </c>
      <c r="B90" s="217">
        <v>339</v>
      </c>
      <c r="C90" s="214">
        <v>342</v>
      </c>
      <c r="D90" s="213">
        <v>0</v>
      </c>
      <c r="E90" s="214">
        <v>0</v>
      </c>
      <c r="F90" s="213">
        <f>SUM(B90:E90)</f>
        <v>681</v>
      </c>
      <c r="G90" s="216">
        <f>F90/$F$9</f>
        <v>0.000743640562808144</v>
      </c>
      <c r="H90" s="217">
        <v>227</v>
      </c>
      <c r="I90" s="214">
        <v>194</v>
      </c>
      <c r="J90" s="213"/>
      <c r="K90" s="214"/>
      <c r="L90" s="213"/>
      <c r="M90" s="218" t="str">
        <f>IF(ISERROR(F90/L90-1),"         /0",(F90/L90-1))</f>
        <v>         /0</v>
      </c>
      <c r="N90" s="217">
        <v>2615</v>
      </c>
      <c r="O90" s="214">
        <v>2815</v>
      </c>
      <c r="P90" s="213"/>
      <c r="Q90" s="214"/>
      <c r="R90" s="213">
        <f>SUM(N90:Q90)</f>
        <v>5430</v>
      </c>
      <c r="S90" s="216">
        <f>R90/$R$9</f>
        <v>0.0005459066801182898</v>
      </c>
      <c r="T90" s="215">
        <v>4364</v>
      </c>
      <c r="U90" s="214">
        <v>4314</v>
      </c>
      <c r="V90" s="213"/>
      <c r="W90" s="214">
        <v>10</v>
      </c>
      <c r="X90" s="213">
        <f>SUM(T90:W90)</f>
        <v>8688</v>
      </c>
      <c r="Y90" s="212">
        <f>IF(ISERROR(R90/X90-1),"         /0",(R90/X90-1))</f>
        <v>-0.375</v>
      </c>
    </row>
    <row r="91" spans="1:25" ht="19.5" customHeight="1" thickBot="1">
      <c r="A91" s="219" t="s">
        <v>272</v>
      </c>
      <c r="B91" s="217">
        <v>1723</v>
      </c>
      <c r="C91" s="214">
        <v>1768</v>
      </c>
      <c r="D91" s="213">
        <v>19</v>
      </c>
      <c r="E91" s="214">
        <v>31</v>
      </c>
      <c r="F91" s="213">
        <f t="shared" si="16"/>
        <v>3541</v>
      </c>
      <c r="G91" s="216">
        <f t="shared" si="17"/>
        <v>0.0038667125299612893</v>
      </c>
      <c r="H91" s="217">
        <v>1341</v>
      </c>
      <c r="I91" s="214">
        <v>1123</v>
      </c>
      <c r="J91" s="213">
        <v>14</v>
      </c>
      <c r="K91" s="214">
        <v>17</v>
      </c>
      <c r="L91" s="213"/>
      <c r="M91" s="218" t="str">
        <f t="shared" si="19"/>
        <v>         /0</v>
      </c>
      <c r="N91" s="217">
        <v>18538</v>
      </c>
      <c r="O91" s="214">
        <v>16714</v>
      </c>
      <c r="P91" s="213">
        <v>136</v>
      </c>
      <c r="Q91" s="214">
        <v>181</v>
      </c>
      <c r="R91" s="213">
        <f t="shared" si="20"/>
        <v>35569</v>
      </c>
      <c r="S91" s="216">
        <f t="shared" si="21"/>
        <v>0.0035759400930253133</v>
      </c>
      <c r="T91" s="215">
        <v>20183</v>
      </c>
      <c r="U91" s="214">
        <v>17737</v>
      </c>
      <c r="V91" s="213">
        <v>115</v>
      </c>
      <c r="W91" s="214">
        <v>91</v>
      </c>
      <c r="X91" s="213">
        <f t="shared" si="22"/>
        <v>38126</v>
      </c>
      <c r="Y91" s="212">
        <f t="shared" si="23"/>
        <v>-0.06706709332214233</v>
      </c>
    </row>
    <row r="92" spans="1:25" s="204" customFormat="1" ht="19.5" customHeight="1" thickBot="1">
      <c r="A92" s="211" t="s">
        <v>54</v>
      </c>
      <c r="B92" s="208">
        <v>3788</v>
      </c>
      <c r="C92" s="207">
        <v>4074</v>
      </c>
      <c r="D92" s="206">
        <v>0</v>
      </c>
      <c r="E92" s="207">
        <v>0</v>
      </c>
      <c r="F92" s="206">
        <f>SUM(B92:E92)</f>
        <v>7862</v>
      </c>
      <c r="G92" s="209">
        <f>F92/$F$9</f>
        <v>0.008585171960055255</v>
      </c>
      <c r="H92" s="208">
        <v>1296</v>
      </c>
      <c r="I92" s="207">
        <v>369</v>
      </c>
      <c r="J92" s="206"/>
      <c r="K92" s="207"/>
      <c r="L92" s="206"/>
      <c r="M92" s="210" t="str">
        <f>IF(ISERROR(F92/L92-1),"         /0",(F92/L92-1))</f>
        <v>         /0</v>
      </c>
      <c r="N92" s="208">
        <v>31016</v>
      </c>
      <c r="O92" s="207">
        <v>23157</v>
      </c>
      <c r="P92" s="206">
        <v>25</v>
      </c>
      <c r="Q92" s="207">
        <v>17</v>
      </c>
      <c r="R92" s="206">
        <f>SUM(N92:Q92)</f>
        <v>54215</v>
      </c>
      <c r="S92" s="209">
        <f>R92/$R$9</f>
        <v>0.005450521300665393</v>
      </c>
      <c r="T92" s="208">
        <v>22163</v>
      </c>
      <c r="U92" s="207">
        <v>9066</v>
      </c>
      <c r="V92" s="206">
        <v>67</v>
      </c>
      <c r="W92" s="207">
        <v>66</v>
      </c>
      <c r="X92" s="206">
        <f>SUM(T92:W92)</f>
        <v>31362</v>
      </c>
      <c r="Y92" s="205">
        <f>IF(ISERROR(R92/X92-1),"         /0",(R92/X92-1))</f>
        <v>0.7286843951278617</v>
      </c>
    </row>
    <row r="93" ht="15" thickTop="1">
      <c r="A93" s="89" t="s">
        <v>41</v>
      </c>
    </row>
    <row r="94" ht="14.25">
      <c r="A94" s="89" t="s">
        <v>53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3:Y65536 M93:M65536 Y3 M3 M5:M8 Y5:Y8">
    <cfRule type="cellIs" priority="1" dxfId="99" operator="lessThan" stopIfTrue="1">
      <formula>0</formula>
    </cfRule>
  </conditionalFormatting>
  <conditionalFormatting sqref="Y9:Y92 M9:M92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6"/>
  <sheetViews>
    <sheetView showGridLines="0" zoomScale="80" zoomScaleNormal="80" zoomScalePageLayoutView="0" workbookViewId="0" topLeftCell="A37">
      <selection activeCell="T54" sqref="T54:W54"/>
    </sheetView>
  </sheetViews>
  <sheetFormatPr defaultColWidth="8.00390625" defaultRowHeight="15"/>
  <cols>
    <col min="1" max="1" width="19.57421875" style="123" customWidth="1"/>
    <col min="2" max="2" width="9.421875" style="123" bestFit="1" customWidth="1"/>
    <col min="3" max="3" width="10.7109375" style="123" customWidth="1"/>
    <col min="4" max="4" width="8.00390625" style="123" bestFit="1" customWidth="1"/>
    <col min="5" max="5" width="10.8515625" style="123" customWidth="1"/>
    <col min="6" max="6" width="11.140625" style="123" customWidth="1"/>
    <col min="7" max="7" width="10.00390625" style="123" bestFit="1" customWidth="1"/>
    <col min="8" max="8" width="10.421875" style="123" customWidth="1"/>
    <col min="9" max="9" width="10.8515625" style="123" customWidth="1"/>
    <col min="10" max="10" width="8.57421875" style="123" customWidth="1"/>
    <col min="11" max="11" width="9.7109375" style="123" bestFit="1" customWidth="1"/>
    <col min="12" max="12" width="11.00390625" style="123" customWidth="1"/>
    <col min="13" max="13" width="10.57421875" style="123" bestFit="1" customWidth="1"/>
    <col min="14" max="14" width="12.421875" style="123" customWidth="1"/>
    <col min="15" max="15" width="11.140625" style="123" bestFit="1" customWidth="1"/>
    <col min="16" max="16" width="10.00390625" style="123" customWidth="1"/>
    <col min="17" max="17" width="10.8515625" style="123" customWidth="1"/>
    <col min="18" max="18" width="12.421875" style="123" customWidth="1"/>
    <col min="19" max="19" width="11.28125" style="123" bestFit="1" customWidth="1"/>
    <col min="20" max="21" width="12.421875" style="123" customWidth="1"/>
    <col min="22" max="22" width="10.8515625" style="123" customWidth="1"/>
    <col min="23" max="23" width="11.003906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83" t="s">
        <v>64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4" t="s">
        <v>63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6"/>
    </row>
    <row r="5" spans="1:25" s="254" customFormat="1" ht="17.25" customHeight="1" thickBot="1" thickTop="1">
      <c r="A5" s="630" t="s">
        <v>62</v>
      </c>
      <c r="B5" s="700" t="s">
        <v>35</v>
      </c>
      <c r="C5" s="701"/>
      <c r="D5" s="701"/>
      <c r="E5" s="701"/>
      <c r="F5" s="701"/>
      <c r="G5" s="701"/>
      <c r="H5" s="701"/>
      <c r="I5" s="701"/>
      <c r="J5" s="702"/>
      <c r="K5" s="702"/>
      <c r="L5" s="702"/>
      <c r="M5" s="703"/>
      <c r="N5" s="700" t="s">
        <v>34</v>
      </c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4"/>
    </row>
    <row r="6" spans="1:25" s="163" customFormat="1" ht="26.25" customHeight="1">
      <c r="A6" s="631"/>
      <c r="B6" s="689" t="s">
        <v>151</v>
      </c>
      <c r="C6" s="690"/>
      <c r="D6" s="690"/>
      <c r="E6" s="690"/>
      <c r="F6" s="690"/>
      <c r="G6" s="686" t="s">
        <v>33</v>
      </c>
      <c r="H6" s="689" t="s">
        <v>152</v>
      </c>
      <c r="I6" s="690"/>
      <c r="J6" s="690"/>
      <c r="K6" s="690"/>
      <c r="L6" s="690"/>
      <c r="M6" s="697" t="s">
        <v>32</v>
      </c>
      <c r="N6" s="689" t="s">
        <v>153</v>
      </c>
      <c r="O6" s="690"/>
      <c r="P6" s="690"/>
      <c r="Q6" s="690"/>
      <c r="R6" s="690"/>
      <c r="S6" s="686" t="s">
        <v>33</v>
      </c>
      <c r="T6" s="689" t="s">
        <v>154</v>
      </c>
      <c r="U6" s="690"/>
      <c r="V6" s="690"/>
      <c r="W6" s="690"/>
      <c r="X6" s="690"/>
      <c r="Y6" s="691" t="s">
        <v>32</v>
      </c>
    </row>
    <row r="7" spans="1:25" s="163" customFormat="1" ht="26.25" customHeight="1">
      <c r="A7" s="632"/>
      <c r="B7" s="678" t="s">
        <v>21</v>
      </c>
      <c r="C7" s="679"/>
      <c r="D7" s="680" t="s">
        <v>20</v>
      </c>
      <c r="E7" s="679"/>
      <c r="F7" s="681" t="s">
        <v>16</v>
      </c>
      <c r="G7" s="687"/>
      <c r="H7" s="678" t="s">
        <v>21</v>
      </c>
      <c r="I7" s="679"/>
      <c r="J7" s="680" t="s">
        <v>20</v>
      </c>
      <c r="K7" s="679"/>
      <c r="L7" s="681" t="s">
        <v>16</v>
      </c>
      <c r="M7" s="698"/>
      <c r="N7" s="678" t="s">
        <v>21</v>
      </c>
      <c r="O7" s="679"/>
      <c r="P7" s="680" t="s">
        <v>20</v>
      </c>
      <c r="Q7" s="679"/>
      <c r="R7" s="681" t="s">
        <v>16</v>
      </c>
      <c r="S7" s="687"/>
      <c r="T7" s="678" t="s">
        <v>21</v>
      </c>
      <c r="U7" s="679"/>
      <c r="V7" s="680" t="s">
        <v>20</v>
      </c>
      <c r="W7" s="679"/>
      <c r="X7" s="681" t="s">
        <v>16</v>
      </c>
      <c r="Y7" s="692"/>
    </row>
    <row r="8" spans="1:25" s="250" customFormat="1" ht="27" thickBot="1">
      <c r="A8" s="633"/>
      <c r="B8" s="253" t="s">
        <v>18</v>
      </c>
      <c r="C8" s="251" t="s">
        <v>17</v>
      </c>
      <c r="D8" s="252" t="s">
        <v>18</v>
      </c>
      <c r="E8" s="251" t="s">
        <v>17</v>
      </c>
      <c r="F8" s="682"/>
      <c r="G8" s="688"/>
      <c r="H8" s="253" t="s">
        <v>18</v>
      </c>
      <c r="I8" s="251" t="s">
        <v>17</v>
      </c>
      <c r="J8" s="252" t="s">
        <v>18</v>
      </c>
      <c r="K8" s="251" t="s">
        <v>17</v>
      </c>
      <c r="L8" s="682"/>
      <c r="M8" s="699"/>
      <c r="N8" s="253" t="s">
        <v>18</v>
      </c>
      <c r="O8" s="251" t="s">
        <v>17</v>
      </c>
      <c r="P8" s="252" t="s">
        <v>18</v>
      </c>
      <c r="Q8" s="251" t="s">
        <v>17</v>
      </c>
      <c r="R8" s="682"/>
      <c r="S8" s="688"/>
      <c r="T8" s="253" t="s">
        <v>18</v>
      </c>
      <c r="U8" s="251" t="s">
        <v>17</v>
      </c>
      <c r="V8" s="252" t="s">
        <v>18</v>
      </c>
      <c r="W8" s="251" t="s">
        <v>17</v>
      </c>
      <c r="X8" s="682"/>
      <c r="Y8" s="693"/>
    </row>
    <row r="9" spans="1:25" s="152" customFormat="1" ht="18" customHeight="1" thickBot="1" thickTop="1">
      <c r="A9" s="291" t="s">
        <v>23</v>
      </c>
      <c r="B9" s="288">
        <f>B10+B14+B25+B40+B50+B54</f>
        <v>447950</v>
      </c>
      <c r="C9" s="287">
        <f>C10+C14+C25+C40+C50+C54</f>
        <v>460024</v>
      </c>
      <c r="D9" s="286">
        <f>D10+D14+D25+D40+D50+D54</f>
        <v>3069</v>
      </c>
      <c r="E9" s="285">
        <f>E10+E14+E25+E40+E50+E54</f>
        <v>4722</v>
      </c>
      <c r="F9" s="284">
        <f aca="true" t="shared" si="0" ref="F9:F54">SUM(B9:E9)</f>
        <v>915765</v>
      </c>
      <c r="G9" s="289">
        <f aca="true" t="shared" si="1" ref="G9:G54">F9/$F$9</f>
        <v>1</v>
      </c>
      <c r="H9" s="288">
        <f>H10+H14+H25+H40+H50+H54</f>
        <v>419463</v>
      </c>
      <c r="I9" s="287">
        <f>I10+I14+I25+I40+I50+I54</f>
        <v>433626</v>
      </c>
      <c r="J9" s="286">
        <f>J10+J14+J25+J40+J50+J54</f>
        <v>3657</v>
      </c>
      <c r="K9" s="285">
        <f>K10+K14+K25+K40+K50+K54</f>
        <v>3335</v>
      </c>
      <c r="L9" s="284">
        <f aca="true" t="shared" si="2" ref="L9:L54">SUM(H9:K9)</f>
        <v>860081</v>
      </c>
      <c r="M9" s="290">
        <f aca="true" t="shared" si="3" ref="M9:M54">IF(ISERROR(F9/L9-1),"         /0",(F9/L9-1))</f>
        <v>0.06474273934664287</v>
      </c>
      <c r="N9" s="288">
        <f>N10+N14+N25+N40+N50+N54</f>
        <v>4970886</v>
      </c>
      <c r="O9" s="287">
        <f>O10+O14+O25+O40+O50+O54</f>
        <v>4876710</v>
      </c>
      <c r="P9" s="286">
        <f>P10+P14+P25+P40+P50+P54</f>
        <v>46659</v>
      </c>
      <c r="Q9" s="285">
        <f>Q10+Q14+Q25+Q40+Q50+Q54</f>
        <v>52500</v>
      </c>
      <c r="R9" s="284">
        <f aca="true" t="shared" si="4" ref="R9:R54">SUM(N9:Q9)</f>
        <v>9946755</v>
      </c>
      <c r="S9" s="289">
        <f aca="true" t="shared" si="5" ref="S9:S54">R9/$R$9</f>
        <v>1</v>
      </c>
      <c r="T9" s="288">
        <f>T10+T14+T25+T40+T50+T54</f>
        <v>4498624</v>
      </c>
      <c r="U9" s="287">
        <f>U10+U14+U25+U40+U50+U54</f>
        <v>4407251</v>
      </c>
      <c r="V9" s="286">
        <f>V10+V14+V25+V40+V50+V54</f>
        <v>40636</v>
      </c>
      <c r="W9" s="285">
        <f>W10+W14+W25+W40+W50+W54</f>
        <v>38275</v>
      </c>
      <c r="X9" s="284">
        <f aca="true" t="shared" si="6" ref="X9:X54">SUM(T9:W9)</f>
        <v>8984786</v>
      </c>
      <c r="Y9" s="283">
        <f>IF(ISERROR(R9/X9-1),"         /0",(R9/X9-1))</f>
        <v>0.10706643430349927</v>
      </c>
    </row>
    <row r="10" spans="1:25" s="267" customFormat="1" ht="19.5" customHeight="1">
      <c r="A10" s="276" t="s">
        <v>59</v>
      </c>
      <c r="B10" s="273">
        <f>SUM(B11:B13)</f>
        <v>131927</v>
      </c>
      <c r="C10" s="272">
        <f>SUM(C11:C13)</f>
        <v>134398</v>
      </c>
      <c r="D10" s="271">
        <f>SUM(D11:D13)</f>
        <v>37</v>
      </c>
      <c r="E10" s="270">
        <f>SUM(E11:E13)</f>
        <v>29</v>
      </c>
      <c r="F10" s="269">
        <f t="shared" si="0"/>
        <v>266391</v>
      </c>
      <c r="G10" s="274">
        <f t="shared" si="1"/>
        <v>0.29089449804262013</v>
      </c>
      <c r="H10" s="273">
        <f>SUM(H11:H13)</f>
        <v>122374</v>
      </c>
      <c r="I10" s="272">
        <f>SUM(I11:I13)</f>
        <v>127909</v>
      </c>
      <c r="J10" s="271">
        <f>SUM(J11:J13)</f>
        <v>12</v>
      </c>
      <c r="K10" s="270">
        <f>SUM(K11:K13)</f>
        <v>2</v>
      </c>
      <c r="L10" s="269">
        <f t="shared" si="2"/>
        <v>250297</v>
      </c>
      <c r="M10" s="275">
        <f t="shared" si="3"/>
        <v>0.06429961206087165</v>
      </c>
      <c r="N10" s="273">
        <f>SUM(N11:N13)</f>
        <v>1491048</v>
      </c>
      <c r="O10" s="272">
        <f>SUM(O11:O13)</f>
        <v>1471090</v>
      </c>
      <c r="P10" s="271">
        <f>SUM(P11:P13)</f>
        <v>720</v>
      </c>
      <c r="Q10" s="270">
        <f>SUM(Q11:Q13)</f>
        <v>414</v>
      </c>
      <c r="R10" s="269">
        <f t="shared" si="4"/>
        <v>2963272</v>
      </c>
      <c r="S10" s="274">
        <f t="shared" si="5"/>
        <v>0.2979134401118757</v>
      </c>
      <c r="T10" s="273">
        <f>SUM(T11:T13)</f>
        <v>1385583</v>
      </c>
      <c r="U10" s="272">
        <f>SUM(U11:U13)</f>
        <v>1391073</v>
      </c>
      <c r="V10" s="271">
        <f>SUM(V11:V13)</f>
        <v>2136</v>
      </c>
      <c r="W10" s="270">
        <f>SUM(W11:W13)</f>
        <v>463</v>
      </c>
      <c r="X10" s="269">
        <f t="shared" si="6"/>
        <v>2779255</v>
      </c>
      <c r="Y10" s="373">
        <f aca="true" t="shared" si="7" ref="Y10:Y54">IF(ISERROR(R10/X10-1),"         /0",IF(R10/X10&gt;5,"  *  ",(R10/X10-1)))</f>
        <v>0.06621090903857318</v>
      </c>
    </row>
    <row r="11" spans="1:25" ht="19.5" customHeight="1">
      <c r="A11" s="219" t="s">
        <v>345</v>
      </c>
      <c r="B11" s="217">
        <v>127474</v>
      </c>
      <c r="C11" s="214">
        <v>129180</v>
      </c>
      <c r="D11" s="213">
        <v>37</v>
      </c>
      <c r="E11" s="265">
        <v>29</v>
      </c>
      <c r="F11" s="264">
        <f t="shared" si="0"/>
        <v>256720</v>
      </c>
      <c r="G11" s="216">
        <f t="shared" si="1"/>
        <v>0.2803339284641802</v>
      </c>
      <c r="H11" s="217">
        <v>118370</v>
      </c>
      <c r="I11" s="214">
        <v>123322</v>
      </c>
      <c r="J11" s="213">
        <v>12</v>
      </c>
      <c r="K11" s="265">
        <v>2</v>
      </c>
      <c r="L11" s="264">
        <f t="shared" si="2"/>
        <v>241706</v>
      </c>
      <c r="M11" s="218">
        <f t="shared" si="3"/>
        <v>0.06211678650923025</v>
      </c>
      <c r="N11" s="217">
        <v>1429226</v>
      </c>
      <c r="O11" s="214">
        <v>1414766</v>
      </c>
      <c r="P11" s="213">
        <v>720</v>
      </c>
      <c r="Q11" s="265">
        <v>414</v>
      </c>
      <c r="R11" s="264">
        <f t="shared" si="4"/>
        <v>2845126</v>
      </c>
      <c r="S11" s="216">
        <f t="shared" si="5"/>
        <v>0.28603559653374394</v>
      </c>
      <c r="T11" s="215">
        <v>1326591</v>
      </c>
      <c r="U11" s="214">
        <v>1340655</v>
      </c>
      <c r="V11" s="213">
        <v>1991</v>
      </c>
      <c r="W11" s="265">
        <v>320</v>
      </c>
      <c r="X11" s="264">
        <f t="shared" si="6"/>
        <v>2669557</v>
      </c>
      <c r="Y11" s="212">
        <f t="shared" si="7"/>
        <v>0.06576709169349071</v>
      </c>
    </row>
    <row r="12" spans="1:25" ht="19.5" customHeight="1">
      <c r="A12" s="219" t="s">
        <v>346</v>
      </c>
      <c r="B12" s="217">
        <v>2359</v>
      </c>
      <c r="C12" s="214">
        <v>3242</v>
      </c>
      <c r="D12" s="213">
        <v>0</v>
      </c>
      <c r="E12" s="265">
        <v>0</v>
      </c>
      <c r="F12" s="264">
        <f t="shared" si="0"/>
        <v>5601</v>
      </c>
      <c r="G12" s="216">
        <f t="shared" si="1"/>
        <v>0.0061161979328757925</v>
      </c>
      <c r="H12" s="217">
        <v>2638</v>
      </c>
      <c r="I12" s="214">
        <v>3235</v>
      </c>
      <c r="J12" s="213"/>
      <c r="K12" s="265"/>
      <c r="L12" s="264">
        <f t="shared" si="2"/>
        <v>5873</v>
      </c>
      <c r="M12" s="218">
        <f t="shared" si="3"/>
        <v>-0.04631363868550997</v>
      </c>
      <c r="N12" s="217">
        <v>41997</v>
      </c>
      <c r="O12" s="214">
        <v>36490</v>
      </c>
      <c r="P12" s="213"/>
      <c r="Q12" s="265"/>
      <c r="R12" s="264">
        <f t="shared" si="4"/>
        <v>78487</v>
      </c>
      <c r="S12" s="216">
        <f t="shared" si="5"/>
        <v>0.007890714107264128</v>
      </c>
      <c r="T12" s="215">
        <v>44942</v>
      </c>
      <c r="U12" s="214">
        <v>36930</v>
      </c>
      <c r="V12" s="213"/>
      <c r="W12" s="265"/>
      <c r="X12" s="264">
        <f t="shared" si="6"/>
        <v>81872</v>
      </c>
      <c r="Y12" s="212">
        <f t="shared" si="7"/>
        <v>-0.04134502638264603</v>
      </c>
    </row>
    <row r="13" spans="1:25" ht="19.5" customHeight="1" thickBot="1">
      <c r="A13" s="242" t="s">
        <v>347</v>
      </c>
      <c r="B13" s="239">
        <v>2094</v>
      </c>
      <c r="C13" s="238">
        <v>1976</v>
      </c>
      <c r="D13" s="237">
        <v>0</v>
      </c>
      <c r="E13" s="281">
        <v>0</v>
      </c>
      <c r="F13" s="280">
        <f t="shared" si="0"/>
        <v>4070</v>
      </c>
      <c r="G13" s="240">
        <f t="shared" si="1"/>
        <v>0.004444371645564091</v>
      </c>
      <c r="H13" s="239">
        <v>1366</v>
      </c>
      <c r="I13" s="238">
        <v>1352</v>
      </c>
      <c r="J13" s="237"/>
      <c r="K13" s="281"/>
      <c r="L13" s="280">
        <f t="shared" si="2"/>
        <v>2718</v>
      </c>
      <c r="M13" s="218">
        <f t="shared" si="3"/>
        <v>0.4974245768947756</v>
      </c>
      <c r="N13" s="239">
        <v>19825</v>
      </c>
      <c r="O13" s="238">
        <v>19834</v>
      </c>
      <c r="P13" s="237">
        <v>0</v>
      </c>
      <c r="Q13" s="281"/>
      <c r="R13" s="280">
        <f t="shared" si="4"/>
        <v>39659</v>
      </c>
      <c r="S13" s="240">
        <f t="shared" si="5"/>
        <v>0.003987129470867635</v>
      </c>
      <c r="T13" s="282">
        <v>14050</v>
      </c>
      <c r="U13" s="238">
        <v>13488</v>
      </c>
      <c r="V13" s="237">
        <v>145</v>
      </c>
      <c r="W13" s="281">
        <v>143</v>
      </c>
      <c r="X13" s="280">
        <f t="shared" si="6"/>
        <v>27826</v>
      </c>
      <c r="Y13" s="236">
        <f t="shared" si="7"/>
        <v>0.4252497664055199</v>
      </c>
    </row>
    <row r="14" spans="1:25" s="267" customFormat="1" ht="19.5" customHeight="1">
      <c r="A14" s="276" t="s">
        <v>58</v>
      </c>
      <c r="B14" s="273">
        <f>SUM(B15:B24)</f>
        <v>121040</v>
      </c>
      <c r="C14" s="272">
        <f>SUM(C15:C24)</f>
        <v>119955</v>
      </c>
      <c r="D14" s="271">
        <f>SUM(D15:D24)</f>
        <v>1443</v>
      </c>
      <c r="E14" s="270">
        <f>SUM(E15:E24)</f>
        <v>3076</v>
      </c>
      <c r="F14" s="269">
        <f t="shared" si="0"/>
        <v>245514</v>
      </c>
      <c r="G14" s="274">
        <f t="shared" si="1"/>
        <v>0.26809716466560746</v>
      </c>
      <c r="H14" s="273">
        <f>SUM(H15:H24)</f>
        <v>118670</v>
      </c>
      <c r="I14" s="272">
        <f>SUM(I15:I24)</f>
        <v>117986</v>
      </c>
      <c r="J14" s="271">
        <f>SUM(J15:J24)</f>
        <v>11</v>
      </c>
      <c r="K14" s="270">
        <f>SUM(K15:K24)</f>
        <v>175</v>
      </c>
      <c r="L14" s="269">
        <f t="shared" si="2"/>
        <v>236842</v>
      </c>
      <c r="M14" s="275">
        <f t="shared" si="3"/>
        <v>0.03661512738450101</v>
      </c>
      <c r="N14" s="273">
        <f>SUM(N15:N24)</f>
        <v>1293009</v>
      </c>
      <c r="O14" s="272">
        <f>SUM(O15:O24)</f>
        <v>1290130</v>
      </c>
      <c r="P14" s="271">
        <f>SUM(P15:P24)</f>
        <v>14893</v>
      </c>
      <c r="Q14" s="270">
        <f>SUM(Q15:Q24)</f>
        <v>19884</v>
      </c>
      <c r="R14" s="269">
        <f t="shared" si="4"/>
        <v>2617916</v>
      </c>
      <c r="S14" s="274">
        <f t="shared" si="5"/>
        <v>0.2631929709739508</v>
      </c>
      <c r="T14" s="273">
        <f>SUM(T15:T24)</f>
        <v>1216792</v>
      </c>
      <c r="U14" s="272">
        <f>SUM(U15:U24)</f>
        <v>1204537</v>
      </c>
      <c r="V14" s="271">
        <f>SUM(V15:V24)</f>
        <v>1394</v>
      </c>
      <c r="W14" s="270">
        <f>SUM(W15:W24)</f>
        <v>1786</v>
      </c>
      <c r="X14" s="269">
        <f t="shared" si="6"/>
        <v>2424509</v>
      </c>
      <c r="Y14" s="268">
        <f t="shared" si="7"/>
        <v>0.07977161561371804</v>
      </c>
    </row>
    <row r="15" spans="1:25" ht="19.5" customHeight="1">
      <c r="A15" s="234" t="s">
        <v>348</v>
      </c>
      <c r="B15" s="231">
        <v>31505</v>
      </c>
      <c r="C15" s="229">
        <v>28034</v>
      </c>
      <c r="D15" s="230">
        <v>0</v>
      </c>
      <c r="E15" s="277">
        <v>0</v>
      </c>
      <c r="F15" s="278">
        <f t="shared" si="0"/>
        <v>59539</v>
      </c>
      <c r="G15" s="232">
        <f t="shared" si="1"/>
        <v>0.06501558806025563</v>
      </c>
      <c r="H15" s="231">
        <v>28152</v>
      </c>
      <c r="I15" s="229">
        <v>25960</v>
      </c>
      <c r="J15" s="230"/>
      <c r="K15" s="277"/>
      <c r="L15" s="278">
        <f t="shared" si="2"/>
        <v>54112</v>
      </c>
      <c r="M15" s="218">
        <f t="shared" si="3"/>
        <v>0.10029198698994679</v>
      </c>
      <c r="N15" s="231">
        <v>338004</v>
      </c>
      <c r="O15" s="229">
        <v>330991</v>
      </c>
      <c r="P15" s="230">
        <v>52</v>
      </c>
      <c r="Q15" s="277">
        <v>63</v>
      </c>
      <c r="R15" s="278">
        <f t="shared" si="4"/>
        <v>669110</v>
      </c>
      <c r="S15" s="232">
        <f t="shared" si="5"/>
        <v>0.0672691747208009</v>
      </c>
      <c r="T15" s="235">
        <v>319436</v>
      </c>
      <c r="U15" s="229">
        <v>312049</v>
      </c>
      <c r="V15" s="230">
        <v>50</v>
      </c>
      <c r="W15" s="277">
        <v>33</v>
      </c>
      <c r="X15" s="278">
        <f t="shared" si="6"/>
        <v>631568</v>
      </c>
      <c r="Y15" s="228">
        <f t="shared" si="7"/>
        <v>0.0594425303371926</v>
      </c>
    </row>
    <row r="16" spans="1:25" ht="19.5" customHeight="1">
      <c r="A16" s="234" t="s">
        <v>349</v>
      </c>
      <c r="B16" s="231">
        <v>25743</v>
      </c>
      <c r="C16" s="229">
        <v>25205</v>
      </c>
      <c r="D16" s="230">
        <v>4</v>
      </c>
      <c r="E16" s="277">
        <v>72</v>
      </c>
      <c r="F16" s="278">
        <f t="shared" si="0"/>
        <v>51024</v>
      </c>
      <c r="G16" s="232">
        <f t="shared" si="1"/>
        <v>0.05571735106714059</v>
      </c>
      <c r="H16" s="231">
        <v>29907</v>
      </c>
      <c r="I16" s="229">
        <v>29967</v>
      </c>
      <c r="J16" s="230">
        <v>7</v>
      </c>
      <c r="K16" s="277">
        <v>4</v>
      </c>
      <c r="L16" s="278">
        <f t="shared" si="2"/>
        <v>59885</v>
      </c>
      <c r="M16" s="218">
        <f t="shared" si="3"/>
        <v>-0.147966936628538</v>
      </c>
      <c r="N16" s="231">
        <v>311365</v>
      </c>
      <c r="O16" s="229">
        <v>305469</v>
      </c>
      <c r="P16" s="230">
        <v>306</v>
      </c>
      <c r="Q16" s="277">
        <v>120</v>
      </c>
      <c r="R16" s="278">
        <f t="shared" si="4"/>
        <v>617260</v>
      </c>
      <c r="S16" s="232">
        <f t="shared" si="5"/>
        <v>0.062056419405122576</v>
      </c>
      <c r="T16" s="235">
        <v>288101</v>
      </c>
      <c r="U16" s="229">
        <v>282966</v>
      </c>
      <c r="V16" s="230">
        <v>196</v>
      </c>
      <c r="W16" s="277">
        <v>173</v>
      </c>
      <c r="X16" s="278">
        <f t="shared" si="6"/>
        <v>571436</v>
      </c>
      <c r="Y16" s="228">
        <f t="shared" si="7"/>
        <v>0.08019095751755234</v>
      </c>
    </row>
    <row r="17" spans="1:25" ht="19.5" customHeight="1">
      <c r="A17" s="234" t="s">
        <v>350</v>
      </c>
      <c r="B17" s="231">
        <v>16896</v>
      </c>
      <c r="C17" s="229">
        <v>17072</v>
      </c>
      <c r="D17" s="230">
        <v>5</v>
      </c>
      <c r="E17" s="277">
        <v>3</v>
      </c>
      <c r="F17" s="278">
        <f t="shared" si="0"/>
        <v>33976</v>
      </c>
      <c r="G17" s="232">
        <f t="shared" si="1"/>
        <v>0.03710122138321512</v>
      </c>
      <c r="H17" s="231">
        <v>18257</v>
      </c>
      <c r="I17" s="229">
        <v>18392</v>
      </c>
      <c r="J17" s="230">
        <v>2</v>
      </c>
      <c r="K17" s="277">
        <v>0</v>
      </c>
      <c r="L17" s="278">
        <f t="shared" si="2"/>
        <v>36651</v>
      </c>
      <c r="M17" s="218">
        <f t="shared" si="3"/>
        <v>-0.0729857302665684</v>
      </c>
      <c r="N17" s="231">
        <v>181564</v>
      </c>
      <c r="O17" s="229">
        <v>179814</v>
      </c>
      <c r="P17" s="230">
        <v>24</v>
      </c>
      <c r="Q17" s="277">
        <v>54</v>
      </c>
      <c r="R17" s="278">
        <f t="shared" si="4"/>
        <v>361456</v>
      </c>
      <c r="S17" s="232">
        <f t="shared" si="5"/>
        <v>0.03633908747124062</v>
      </c>
      <c r="T17" s="235">
        <v>176183</v>
      </c>
      <c r="U17" s="229">
        <v>172651</v>
      </c>
      <c r="V17" s="230">
        <v>766</v>
      </c>
      <c r="W17" s="277">
        <v>1114</v>
      </c>
      <c r="X17" s="278">
        <f t="shared" si="6"/>
        <v>350714</v>
      </c>
      <c r="Y17" s="228">
        <f t="shared" si="7"/>
        <v>0.030628945522562567</v>
      </c>
    </row>
    <row r="18" spans="1:25" ht="19.5" customHeight="1">
      <c r="A18" s="234" t="s">
        <v>351</v>
      </c>
      <c r="B18" s="231">
        <v>17193</v>
      </c>
      <c r="C18" s="229">
        <v>16647</v>
      </c>
      <c r="D18" s="230">
        <v>0</v>
      </c>
      <c r="E18" s="277">
        <v>0</v>
      </c>
      <c r="F18" s="278">
        <f>SUM(B18:E18)</f>
        <v>33840</v>
      </c>
      <c r="G18" s="232">
        <f>F18/$F$9</f>
        <v>0.03695271166729456</v>
      </c>
      <c r="H18" s="231">
        <v>17627</v>
      </c>
      <c r="I18" s="229">
        <v>16593</v>
      </c>
      <c r="J18" s="230">
        <v>2</v>
      </c>
      <c r="K18" s="277"/>
      <c r="L18" s="278">
        <f>SUM(H18:K18)</f>
        <v>34222</v>
      </c>
      <c r="M18" s="218">
        <f>IF(ISERROR(F18/L18-1),"         /0",(F18/L18-1))</f>
        <v>-0.01116241014552044</v>
      </c>
      <c r="N18" s="231">
        <v>193075</v>
      </c>
      <c r="O18" s="229">
        <v>180933</v>
      </c>
      <c r="P18" s="230">
        <v>403</v>
      </c>
      <c r="Q18" s="277">
        <v>621</v>
      </c>
      <c r="R18" s="278">
        <f>SUM(N18:Q18)</f>
        <v>375032</v>
      </c>
      <c r="S18" s="232">
        <f>R18/$R$9</f>
        <v>0.03770395470683655</v>
      </c>
      <c r="T18" s="235">
        <v>164075</v>
      </c>
      <c r="U18" s="229">
        <v>154301</v>
      </c>
      <c r="V18" s="230">
        <v>34</v>
      </c>
      <c r="W18" s="277">
        <v>5</v>
      </c>
      <c r="X18" s="278">
        <f>SUM(T18:W18)</f>
        <v>318415</v>
      </c>
      <c r="Y18" s="228">
        <f>IF(ISERROR(R18/X18-1),"         /0",IF(R18/X18&gt;5,"  *  ",(R18/X18-1)))</f>
        <v>0.17780883438280237</v>
      </c>
    </row>
    <row r="19" spans="1:25" ht="19.5" customHeight="1">
      <c r="A19" s="234" t="s">
        <v>352</v>
      </c>
      <c r="B19" s="231">
        <v>12303</v>
      </c>
      <c r="C19" s="229">
        <v>14348</v>
      </c>
      <c r="D19" s="230">
        <v>1434</v>
      </c>
      <c r="E19" s="277">
        <v>3001</v>
      </c>
      <c r="F19" s="278">
        <f>SUM(B19:E19)</f>
        <v>31086</v>
      </c>
      <c r="G19" s="232">
        <f>F19/$F$9</f>
        <v>0.033945389919903035</v>
      </c>
      <c r="H19" s="231">
        <v>11076</v>
      </c>
      <c r="I19" s="229">
        <v>11773</v>
      </c>
      <c r="J19" s="230">
        <v>0</v>
      </c>
      <c r="K19" s="277">
        <v>171</v>
      </c>
      <c r="L19" s="278">
        <f>SUM(H19:K19)</f>
        <v>23020</v>
      </c>
      <c r="M19" s="218">
        <f>IF(ISERROR(F19/L19-1),"         /0",(F19/L19-1))</f>
        <v>0.350390964378801</v>
      </c>
      <c r="N19" s="231">
        <v>115378</v>
      </c>
      <c r="O19" s="229">
        <v>127084</v>
      </c>
      <c r="P19" s="230">
        <v>14051</v>
      </c>
      <c r="Q19" s="277">
        <v>19016</v>
      </c>
      <c r="R19" s="278">
        <f>SUM(N19:Q19)</f>
        <v>275529</v>
      </c>
      <c r="S19" s="232">
        <f>R19/$R$9</f>
        <v>0.027700390730444252</v>
      </c>
      <c r="T19" s="235">
        <v>135348</v>
      </c>
      <c r="U19" s="229">
        <v>138409</v>
      </c>
      <c r="V19" s="230">
        <v>258</v>
      </c>
      <c r="W19" s="277">
        <v>446</v>
      </c>
      <c r="X19" s="278">
        <f>SUM(T19:W19)</f>
        <v>274461</v>
      </c>
      <c r="Y19" s="228">
        <f>IF(ISERROR(R19/X19-1),"         /0",IF(R19/X19&gt;5,"  *  ",(R19/X19-1)))</f>
        <v>0.003891263239585996</v>
      </c>
    </row>
    <row r="20" spans="1:25" ht="19.5" customHeight="1">
      <c r="A20" s="234" t="s">
        <v>353</v>
      </c>
      <c r="B20" s="231">
        <v>13216</v>
      </c>
      <c r="C20" s="229">
        <v>14138</v>
      </c>
      <c r="D20" s="230">
        <v>0</v>
      </c>
      <c r="E20" s="277">
        <v>0</v>
      </c>
      <c r="F20" s="278">
        <f>SUM(B20:E20)</f>
        <v>27354</v>
      </c>
      <c r="G20" s="232">
        <f>F20/$F$9</f>
        <v>0.029870108597729768</v>
      </c>
      <c r="H20" s="231">
        <v>10227</v>
      </c>
      <c r="I20" s="229">
        <v>11520</v>
      </c>
      <c r="J20" s="230"/>
      <c r="K20" s="277"/>
      <c r="L20" s="278">
        <f>SUM(H20:K20)</f>
        <v>21747</v>
      </c>
      <c r="M20" s="218">
        <f>IF(ISERROR(F20/L20-1),"         /0",(F20/L20-1))</f>
        <v>0.25782866602289967</v>
      </c>
      <c r="N20" s="231">
        <v>117779</v>
      </c>
      <c r="O20" s="229">
        <v>126294</v>
      </c>
      <c r="P20" s="230">
        <v>52</v>
      </c>
      <c r="Q20" s="277">
        <v>6</v>
      </c>
      <c r="R20" s="278">
        <f>SUM(N20:Q20)</f>
        <v>244131</v>
      </c>
      <c r="S20" s="232">
        <f>R20/$R$9</f>
        <v>0.02454378337457794</v>
      </c>
      <c r="T20" s="235">
        <v>104532</v>
      </c>
      <c r="U20" s="229">
        <v>111283</v>
      </c>
      <c r="V20" s="230">
        <v>61</v>
      </c>
      <c r="W20" s="277">
        <v>0</v>
      </c>
      <c r="X20" s="278">
        <f>SUM(T20:W20)</f>
        <v>215876</v>
      </c>
      <c r="Y20" s="228">
        <f>IF(ISERROR(R20/X20-1),"         /0",IF(R20/X20&gt;5,"  *  ",(R20/X20-1)))</f>
        <v>0.13088532305582845</v>
      </c>
    </row>
    <row r="21" spans="1:25" ht="19.5" customHeight="1">
      <c r="A21" s="234" t="s">
        <v>354</v>
      </c>
      <c r="B21" s="231">
        <v>2555</v>
      </c>
      <c r="C21" s="229">
        <v>2718</v>
      </c>
      <c r="D21" s="230">
        <v>0</v>
      </c>
      <c r="E21" s="277">
        <v>0</v>
      </c>
      <c r="F21" s="278">
        <f t="shared" si="0"/>
        <v>5273</v>
      </c>
      <c r="G21" s="232">
        <f t="shared" si="1"/>
        <v>0.005758027441537949</v>
      </c>
      <c r="H21" s="231">
        <v>2132</v>
      </c>
      <c r="I21" s="229">
        <v>2385</v>
      </c>
      <c r="J21" s="230"/>
      <c r="K21" s="277"/>
      <c r="L21" s="278">
        <f t="shared" si="2"/>
        <v>4517</v>
      </c>
      <c r="M21" s="218">
        <f t="shared" si="3"/>
        <v>0.16736772193934035</v>
      </c>
      <c r="N21" s="231">
        <v>23329</v>
      </c>
      <c r="O21" s="229">
        <v>25272</v>
      </c>
      <c r="P21" s="230">
        <v>5</v>
      </c>
      <c r="Q21" s="277">
        <v>4</v>
      </c>
      <c r="R21" s="278">
        <f t="shared" si="4"/>
        <v>48610</v>
      </c>
      <c r="S21" s="232">
        <f t="shared" si="5"/>
        <v>0.004887020943011062</v>
      </c>
      <c r="T21" s="235">
        <v>19421</v>
      </c>
      <c r="U21" s="229">
        <v>21526</v>
      </c>
      <c r="V21" s="230">
        <v>2</v>
      </c>
      <c r="W21" s="277">
        <v>7</v>
      </c>
      <c r="X21" s="278">
        <f t="shared" si="6"/>
        <v>40956</v>
      </c>
      <c r="Y21" s="228">
        <f t="shared" si="7"/>
        <v>0.18688348471530425</v>
      </c>
    </row>
    <row r="22" spans="1:25" ht="19.5" customHeight="1">
      <c r="A22" s="234" t="s">
        <v>355</v>
      </c>
      <c r="B22" s="231">
        <v>798</v>
      </c>
      <c r="C22" s="229">
        <v>902</v>
      </c>
      <c r="D22" s="230">
        <v>0</v>
      </c>
      <c r="E22" s="277">
        <v>0</v>
      </c>
      <c r="F22" s="278">
        <f t="shared" si="0"/>
        <v>1700</v>
      </c>
      <c r="G22" s="232">
        <f t="shared" si="1"/>
        <v>0.0018563714490071144</v>
      </c>
      <c r="H22" s="231">
        <v>793</v>
      </c>
      <c r="I22" s="229">
        <v>754</v>
      </c>
      <c r="J22" s="230"/>
      <c r="K22" s="277"/>
      <c r="L22" s="278">
        <f t="shared" si="2"/>
        <v>1547</v>
      </c>
      <c r="M22" s="218">
        <f t="shared" si="3"/>
        <v>0.098901098901099</v>
      </c>
      <c r="N22" s="231">
        <v>6898</v>
      </c>
      <c r="O22" s="229">
        <v>7526</v>
      </c>
      <c r="P22" s="230"/>
      <c r="Q22" s="277"/>
      <c r="R22" s="278">
        <f t="shared" si="4"/>
        <v>14424</v>
      </c>
      <c r="S22" s="232">
        <f t="shared" si="5"/>
        <v>0.0014501211701705731</v>
      </c>
      <c r="T22" s="235">
        <v>5851</v>
      </c>
      <c r="U22" s="229">
        <v>6913</v>
      </c>
      <c r="V22" s="230"/>
      <c r="W22" s="277">
        <v>0</v>
      </c>
      <c r="X22" s="278">
        <f t="shared" si="6"/>
        <v>12764</v>
      </c>
      <c r="Y22" s="228">
        <f t="shared" si="7"/>
        <v>0.1300532748354748</v>
      </c>
    </row>
    <row r="23" spans="1:25" ht="19.5" customHeight="1">
      <c r="A23" s="234" t="s">
        <v>356</v>
      </c>
      <c r="B23" s="231">
        <v>784</v>
      </c>
      <c r="C23" s="229">
        <v>887</v>
      </c>
      <c r="D23" s="230">
        <v>0</v>
      </c>
      <c r="E23" s="277">
        <v>0</v>
      </c>
      <c r="F23" s="278">
        <f>SUM(B23:E23)</f>
        <v>1671</v>
      </c>
      <c r="G23" s="232">
        <f>F23/$F$9</f>
        <v>0.0018247039360534635</v>
      </c>
      <c r="H23" s="231">
        <v>479</v>
      </c>
      <c r="I23" s="229">
        <v>636</v>
      </c>
      <c r="J23" s="230"/>
      <c r="K23" s="277"/>
      <c r="L23" s="278">
        <f>SUM(H23:K23)</f>
        <v>1115</v>
      </c>
      <c r="M23" s="218">
        <f>IF(ISERROR(F23/L23-1),"         /0",(F23/L23-1))</f>
        <v>0.49865470852017935</v>
      </c>
      <c r="N23" s="231">
        <v>5397</v>
      </c>
      <c r="O23" s="229">
        <v>6723</v>
      </c>
      <c r="P23" s="230"/>
      <c r="Q23" s="277">
        <v>0</v>
      </c>
      <c r="R23" s="278">
        <f>SUM(N23:Q23)</f>
        <v>12120</v>
      </c>
      <c r="S23" s="232">
        <f>R23/$R$9</f>
        <v>0.0012184878384960724</v>
      </c>
      <c r="T23" s="235">
        <v>3716</v>
      </c>
      <c r="U23" s="229">
        <v>4426</v>
      </c>
      <c r="V23" s="230">
        <v>10</v>
      </c>
      <c r="W23" s="277">
        <v>7</v>
      </c>
      <c r="X23" s="278">
        <f>SUM(T23:W23)</f>
        <v>8159</v>
      </c>
      <c r="Y23" s="228">
        <f>IF(ISERROR(R23/X23-1),"         /0",IF(R23/X23&gt;5,"  *  ",(R23/X23-1)))</f>
        <v>0.4854761612942762</v>
      </c>
    </row>
    <row r="24" spans="1:25" ht="19.5" customHeight="1" thickBot="1">
      <c r="A24" s="234" t="s">
        <v>54</v>
      </c>
      <c r="B24" s="231">
        <v>47</v>
      </c>
      <c r="C24" s="229">
        <v>4</v>
      </c>
      <c r="D24" s="230">
        <v>0</v>
      </c>
      <c r="E24" s="277">
        <v>0</v>
      </c>
      <c r="F24" s="278">
        <f t="shared" si="0"/>
        <v>51</v>
      </c>
      <c r="G24" s="232">
        <f t="shared" si="1"/>
        <v>5.569114347021343E-05</v>
      </c>
      <c r="H24" s="231">
        <v>20</v>
      </c>
      <c r="I24" s="229">
        <v>6</v>
      </c>
      <c r="J24" s="230"/>
      <c r="K24" s="277"/>
      <c r="L24" s="278">
        <f t="shared" si="2"/>
        <v>26</v>
      </c>
      <c r="M24" s="218">
        <f t="shared" si="3"/>
        <v>0.9615384615384615</v>
      </c>
      <c r="N24" s="231">
        <v>220</v>
      </c>
      <c r="O24" s="229">
        <v>24</v>
      </c>
      <c r="P24" s="230"/>
      <c r="Q24" s="277"/>
      <c r="R24" s="278">
        <f t="shared" si="4"/>
        <v>244</v>
      </c>
      <c r="S24" s="232">
        <f t="shared" si="5"/>
        <v>2.4530613250250962E-05</v>
      </c>
      <c r="T24" s="235">
        <v>129</v>
      </c>
      <c r="U24" s="229">
        <v>13</v>
      </c>
      <c r="V24" s="230">
        <v>17</v>
      </c>
      <c r="W24" s="277">
        <v>1</v>
      </c>
      <c r="X24" s="278">
        <f t="shared" si="6"/>
        <v>160</v>
      </c>
      <c r="Y24" s="228">
        <f t="shared" si="7"/>
        <v>0.5249999999999999</v>
      </c>
    </row>
    <row r="25" spans="1:25" s="267" customFormat="1" ht="19.5" customHeight="1">
      <c r="A25" s="276" t="s">
        <v>57</v>
      </c>
      <c r="B25" s="273">
        <f>SUM(B26:B39)</f>
        <v>43186</v>
      </c>
      <c r="C25" s="272">
        <f>SUM(C26:C39)</f>
        <v>55072</v>
      </c>
      <c r="D25" s="271">
        <f>SUM(D26:D39)</f>
        <v>19</v>
      </c>
      <c r="E25" s="270">
        <f>SUM(E26:E39)</f>
        <v>0</v>
      </c>
      <c r="F25" s="269">
        <f t="shared" si="0"/>
        <v>98277</v>
      </c>
      <c r="G25" s="274">
        <f t="shared" si="1"/>
        <v>0.10731683346710127</v>
      </c>
      <c r="H25" s="273">
        <f>SUM(H26:H39)</f>
        <v>38886</v>
      </c>
      <c r="I25" s="272">
        <f>SUM(I26:I39)</f>
        <v>50741</v>
      </c>
      <c r="J25" s="271">
        <f>SUM(J26:J39)</f>
        <v>2</v>
      </c>
      <c r="K25" s="270">
        <f>SUM(K26:K39)</f>
        <v>0</v>
      </c>
      <c r="L25" s="269">
        <f t="shared" si="2"/>
        <v>89629</v>
      </c>
      <c r="M25" s="275">
        <f t="shared" si="3"/>
        <v>0.09648662821185106</v>
      </c>
      <c r="N25" s="273">
        <f>SUM(N26:N39)</f>
        <v>614170</v>
      </c>
      <c r="O25" s="272">
        <f>SUM(O26:O39)</f>
        <v>580147</v>
      </c>
      <c r="P25" s="271">
        <f>SUM(P26:P39)</f>
        <v>88</v>
      </c>
      <c r="Q25" s="270">
        <f>SUM(Q26:Q39)</f>
        <v>4</v>
      </c>
      <c r="R25" s="269">
        <f t="shared" si="4"/>
        <v>1194409</v>
      </c>
      <c r="S25" s="274">
        <f t="shared" si="5"/>
        <v>0.12008026738368442</v>
      </c>
      <c r="T25" s="273">
        <f>SUM(T26:T39)</f>
        <v>535555</v>
      </c>
      <c r="U25" s="272">
        <f>SUM(U26:U39)</f>
        <v>509229</v>
      </c>
      <c r="V25" s="271">
        <f>SUM(V26:V39)</f>
        <v>114</v>
      </c>
      <c r="W25" s="270">
        <f>SUM(W26:W39)</f>
        <v>5</v>
      </c>
      <c r="X25" s="269">
        <f t="shared" si="6"/>
        <v>1044903</v>
      </c>
      <c r="Y25" s="268">
        <f t="shared" si="7"/>
        <v>0.1430812238073773</v>
      </c>
    </row>
    <row r="26" spans="1:25" ht="19.5" customHeight="1">
      <c r="A26" s="234" t="s">
        <v>357</v>
      </c>
      <c r="B26" s="231">
        <v>25563</v>
      </c>
      <c r="C26" s="229">
        <v>33257</v>
      </c>
      <c r="D26" s="230">
        <v>19</v>
      </c>
      <c r="E26" s="277">
        <v>0</v>
      </c>
      <c r="F26" s="278">
        <f t="shared" si="0"/>
        <v>58839</v>
      </c>
      <c r="G26" s="232">
        <f t="shared" si="1"/>
        <v>0.06425119981654683</v>
      </c>
      <c r="H26" s="231">
        <v>22828</v>
      </c>
      <c r="I26" s="229">
        <v>31421</v>
      </c>
      <c r="J26" s="230"/>
      <c r="K26" s="277"/>
      <c r="L26" s="278">
        <f t="shared" si="2"/>
        <v>54249</v>
      </c>
      <c r="M26" s="218">
        <f t="shared" si="3"/>
        <v>0.08460985455953107</v>
      </c>
      <c r="N26" s="231">
        <v>363374</v>
      </c>
      <c r="O26" s="229">
        <v>340639</v>
      </c>
      <c r="P26" s="230">
        <v>79</v>
      </c>
      <c r="Q26" s="277">
        <v>0</v>
      </c>
      <c r="R26" s="278">
        <f t="shared" si="4"/>
        <v>704092</v>
      </c>
      <c r="S26" s="232">
        <f t="shared" si="5"/>
        <v>0.07078610059260533</v>
      </c>
      <c r="T26" s="231">
        <v>330308</v>
      </c>
      <c r="U26" s="229">
        <v>324060</v>
      </c>
      <c r="V26" s="230">
        <v>107</v>
      </c>
      <c r="W26" s="277">
        <v>0</v>
      </c>
      <c r="X26" s="264">
        <f t="shared" si="6"/>
        <v>654475</v>
      </c>
      <c r="Y26" s="228">
        <f t="shared" si="7"/>
        <v>0.07581191030979029</v>
      </c>
    </row>
    <row r="27" spans="1:25" ht="19.5" customHeight="1">
      <c r="A27" s="234" t="s">
        <v>358</v>
      </c>
      <c r="B27" s="231">
        <v>3993</v>
      </c>
      <c r="C27" s="229">
        <v>5561</v>
      </c>
      <c r="D27" s="230">
        <v>0</v>
      </c>
      <c r="E27" s="277">
        <v>0</v>
      </c>
      <c r="F27" s="278">
        <f aca="true" t="shared" si="8" ref="F27:F36">SUM(B27:E27)</f>
        <v>9554</v>
      </c>
      <c r="G27" s="232">
        <f aca="true" t="shared" si="9" ref="G27:G36">F27/$F$9</f>
        <v>0.010432807543419981</v>
      </c>
      <c r="H27" s="231">
        <v>2686</v>
      </c>
      <c r="I27" s="229">
        <v>3362</v>
      </c>
      <c r="J27" s="230">
        <v>2</v>
      </c>
      <c r="K27" s="277"/>
      <c r="L27" s="278">
        <f aca="true" t="shared" si="10" ref="L27:L36">SUM(H27:K27)</f>
        <v>6050</v>
      </c>
      <c r="M27" s="218">
        <f aca="true" t="shared" si="11" ref="M27:M36">IF(ISERROR(F27/L27-1),"         /0",(F27/L27-1))</f>
        <v>0.5791735537190084</v>
      </c>
      <c r="N27" s="231">
        <v>51498</v>
      </c>
      <c r="O27" s="229">
        <v>49498</v>
      </c>
      <c r="P27" s="230">
        <v>9</v>
      </c>
      <c r="Q27" s="277">
        <v>0</v>
      </c>
      <c r="R27" s="278">
        <f aca="true" t="shared" si="12" ref="R27:R36">SUM(N27:Q27)</f>
        <v>101005</v>
      </c>
      <c r="S27" s="232">
        <f aca="true" t="shared" si="13" ref="S27:S36">R27/$R$9</f>
        <v>0.010154567997301633</v>
      </c>
      <c r="T27" s="231">
        <v>24728</v>
      </c>
      <c r="U27" s="229">
        <v>17824</v>
      </c>
      <c r="V27" s="230">
        <v>3</v>
      </c>
      <c r="W27" s="277"/>
      <c r="X27" s="264">
        <f aca="true" t="shared" si="14" ref="X27:X36">SUM(T27:W27)</f>
        <v>42555</v>
      </c>
      <c r="Y27" s="228">
        <f aca="true" t="shared" si="15" ref="Y27:Y36">IF(ISERROR(R27/X27-1),"         /0",IF(R27/X27&gt;5,"  *  ",(R27/X27-1)))</f>
        <v>1.3735166255434144</v>
      </c>
    </row>
    <row r="28" spans="1:25" ht="19.5" customHeight="1">
      <c r="A28" s="234" t="s">
        <v>359</v>
      </c>
      <c r="B28" s="231">
        <v>4101</v>
      </c>
      <c r="C28" s="229">
        <v>5044</v>
      </c>
      <c r="D28" s="230">
        <v>0</v>
      </c>
      <c r="E28" s="277">
        <v>0</v>
      </c>
      <c r="F28" s="278">
        <f t="shared" si="8"/>
        <v>9145</v>
      </c>
      <c r="G28" s="232">
        <f t="shared" si="9"/>
        <v>0.009986186412452976</v>
      </c>
      <c r="H28" s="231">
        <v>6348</v>
      </c>
      <c r="I28" s="229">
        <v>8005</v>
      </c>
      <c r="J28" s="230"/>
      <c r="K28" s="277"/>
      <c r="L28" s="278">
        <f t="shared" si="10"/>
        <v>14353</v>
      </c>
      <c r="M28" s="218">
        <f t="shared" si="11"/>
        <v>-0.36285097192224625</v>
      </c>
      <c r="N28" s="231">
        <v>71179</v>
      </c>
      <c r="O28" s="229">
        <v>67903</v>
      </c>
      <c r="P28" s="230"/>
      <c r="Q28" s="277"/>
      <c r="R28" s="278">
        <f t="shared" si="12"/>
        <v>139082</v>
      </c>
      <c r="S28" s="232">
        <f t="shared" si="13"/>
        <v>0.01398265062324346</v>
      </c>
      <c r="T28" s="231">
        <v>89683</v>
      </c>
      <c r="U28" s="229">
        <v>85571</v>
      </c>
      <c r="V28" s="230"/>
      <c r="W28" s="277"/>
      <c r="X28" s="264">
        <f t="shared" si="14"/>
        <v>175254</v>
      </c>
      <c r="Y28" s="228">
        <f t="shared" si="15"/>
        <v>-0.20639757152475835</v>
      </c>
    </row>
    <row r="29" spans="1:25" ht="19.5" customHeight="1">
      <c r="A29" s="234" t="s">
        <v>360</v>
      </c>
      <c r="B29" s="231">
        <v>3088</v>
      </c>
      <c r="C29" s="229">
        <v>3669</v>
      </c>
      <c r="D29" s="230">
        <v>0</v>
      </c>
      <c r="E29" s="277">
        <v>0</v>
      </c>
      <c r="F29" s="278">
        <f t="shared" si="8"/>
        <v>6757</v>
      </c>
      <c r="G29" s="232">
        <f t="shared" si="9"/>
        <v>0.00737853051820063</v>
      </c>
      <c r="H29" s="231">
        <v>5860</v>
      </c>
      <c r="I29" s="229">
        <v>6788</v>
      </c>
      <c r="J29" s="230"/>
      <c r="K29" s="277"/>
      <c r="L29" s="278">
        <f t="shared" si="10"/>
        <v>12648</v>
      </c>
      <c r="M29" s="218">
        <f t="shared" si="11"/>
        <v>-0.46576533839342193</v>
      </c>
      <c r="N29" s="231">
        <v>70773</v>
      </c>
      <c r="O29" s="229">
        <v>65215</v>
      </c>
      <c r="P29" s="230"/>
      <c r="Q29" s="277">
        <v>4</v>
      </c>
      <c r="R29" s="278">
        <f t="shared" si="12"/>
        <v>135992</v>
      </c>
      <c r="S29" s="232">
        <f t="shared" si="13"/>
        <v>0.013671996545607084</v>
      </c>
      <c r="T29" s="231">
        <v>78790</v>
      </c>
      <c r="U29" s="229">
        <v>74885</v>
      </c>
      <c r="V29" s="230"/>
      <c r="W29" s="277">
        <v>2</v>
      </c>
      <c r="X29" s="264">
        <f t="shared" si="14"/>
        <v>153677</v>
      </c>
      <c r="Y29" s="228">
        <f t="shared" si="15"/>
        <v>-0.11507902939281744</v>
      </c>
    </row>
    <row r="30" spans="1:25" ht="19.5" customHeight="1">
      <c r="A30" s="234" t="s">
        <v>361</v>
      </c>
      <c r="B30" s="231">
        <v>1577</v>
      </c>
      <c r="C30" s="229">
        <v>2140</v>
      </c>
      <c r="D30" s="230">
        <v>0</v>
      </c>
      <c r="E30" s="277">
        <v>0</v>
      </c>
      <c r="F30" s="278">
        <f t="shared" si="8"/>
        <v>3717</v>
      </c>
      <c r="G30" s="232">
        <f t="shared" si="9"/>
        <v>0.00405890157409379</v>
      </c>
      <c r="H30" s="231">
        <v>273</v>
      </c>
      <c r="I30" s="229">
        <v>390</v>
      </c>
      <c r="J30" s="230"/>
      <c r="K30" s="277"/>
      <c r="L30" s="278">
        <f t="shared" si="10"/>
        <v>663</v>
      </c>
      <c r="M30" s="218">
        <f t="shared" si="11"/>
        <v>4.606334841628959</v>
      </c>
      <c r="N30" s="231">
        <v>10635</v>
      </c>
      <c r="O30" s="229">
        <v>9791</v>
      </c>
      <c r="P30" s="230"/>
      <c r="Q30" s="277"/>
      <c r="R30" s="278">
        <f t="shared" si="12"/>
        <v>20426</v>
      </c>
      <c r="S30" s="232">
        <f t="shared" si="13"/>
        <v>0.0020535340420066643</v>
      </c>
      <c r="T30" s="231">
        <v>2557</v>
      </c>
      <c r="U30" s="229">
        <v>1523</v>
      </c>
      <c r="V30" s="230"/>
      <c r="W30" s="277"/>
      <c r="X30" s="264">
        <f t="shared" si="14"/>
        <v>4080</v>
      </c>
      <c r="Y30" s="228" t="str">
        <f t="shared" si="15"/>
        <v>  *  </v>
      </c>
    </row>
    <row r="31" spans="1:25" ht="19.5" customHeight="1">
      <c r="A31" s="234" t="s">
        <v>362</v>
      </c>
      <c r="B31" s="231">
        <v>1774</v>
      </c>
      <c r="C31" s="229">
        <v>1781</v>
      </c>
      <c r="D31" s="230">
        <v>0</v>
      </c>
      <c r="E31" s="277">
        <v>0</v>
      </c>
      <c r="F31" s="278">
        <f t="shared" si="8"/>
        <v>3555</v>
      </c>
      <c r="G31" s="232">
        <f t="shared" si="9"/>
        <v>0.0038820002948354655</v>
      </c>
      <c r="H31" s="231">
        <v>124</v>
      </c>
      <c r="I31" s="229">
        <v>56</v>
      </c>
      <c r="J31" s="230"/>
      <c r="K31" s="277"/>
      <c r="L31" s="278">
        <f t="shared" si="10"/>
        <v>180</v>
      </c>
      <c r="M31" s="218">
        <f t="shared" si="11"/>
        <v>18.75</v>
      </c>
      <c r="N31" s="231">
        <v>24603</v>
      </c>
      <c r="O31" s="229">
        <v>26180</v>
      </c>
      <c r="P31" s="230"/>
      <c r="Q31" s="277"/>
      <c r="R31" s="278">
        <f t="shared" si="12"/>
        <v>50783</v>
      </c>
      <c r="S31" s="232">
        <f t="shared" si="13"/>
        <v>0.0051054841503585845</v>
      </c>
      <c r="T31" s="231">
        <v>2378</v>
      </c>
      <c r="U31" s="229">
        <v>453</v>
      </c>
      <c r="V31" s="230"/>
      <c r="W31" s="277"/>
      <c r="X31" s="264">
        <f t="shared" si="14"/>
        <v>2831</v>
      </c>
      <c r="Y31" s="228" t="str">
        <f t="shared" si="15"/>
        <v>  *  </v>
      </c>
    </row>
    <row r="32" spans="1:25" ht="19.5" customHeight="1">
      <c r="A32" s="234" t="s">
        <v>363</v>
      </c>
      <c r="B32" s="231">
        <v>607</v>
      </c>
      <c r="C32" s="229">
        <v>895</v>
      </c>
      <c r="D32" s="230">
        <v>0</v>
      </c>
      <c r="E32" s="277">
        <v>0</v>
      </c>
      <c r="F32" s="278">
        <f>SUM(B32:E32)</f>
        <v>1502</v>
      </c>
      <c r="G32" s="232">
        <f>F32/$F$9</f>
        <v>0.0016401587743580504</v>
      </c>
      <c r="H32" s="231">
        <v>405</v>
      </c>
      <c r="I32" s="229">
        <v>430</v>
      </c>
      <c r="J32" s="230"/>
      <c r="K32" s="277"/>
      <c r="L32" s="278">
        <f>SUM(H32:K32)</f>
        <v>835</v>
      </c>
      <c r="M32" s="218">
        <f>IF(ISERROR(F32/L32-1),"         /0",(F32/L32-1))</f>
        <v>0.7988023952095809</v>
      </c>
      <c r="N32" s="231">
        <v>6256</v>
      </c>
      <c r="O32" s="229">
        <v>6917</v>
      </c>
      <c r="P32" s="230"/>
      <c r="Q32" s="277"/>
      <c r="R32" s="278">
        <f>SUM(N32:Q32)</f>
        <v>13173</v>
      </c>
      <c r="S32" s="232">
        <f>R32/$R$9</f>
        <v>0.001324351509612934</v>
      </c>
      <c r="T32" s="231">
        <v>3281</v>
      </c>
      <c r="U32" s="229">
        <v>3510</v>
      </c>
      <c r="V32" s="230">
        <v>4</v>
      </c>
      <c r="W32" s="277">
        <v>3</v>
      </c>
      <c r="X32" s="264">
        <f>SUM(T32:W32)</f>
        <v>6798</v>
      </c>
      <c r="Y32" s="228">
        <f>IF(ISERROR(R32/X32-1),"         /0",IF(R32/X32&gt;5,"  *  ",(R32/X32-1)))</f>
        <v>0.937775816416593</v>
      </c>
    </row>
    <row r="33" spans="1:25" ht="19.5" customHeight="1">
      <c r="A33" s="234" t="s">
        <v>364</v>
      </c>
      <c r="B33" s="231">
        <v>510</v>
      </c>
      <c r="C33" s="229">
        <v>519</v>
      </c>
      <c r="D33" s="230">
        <v>0</v>
      </c>
      <c r="E33" s="277">
        <v>0</v>
      </c>
      <c r="F33" s="278">
        <f t="shared" si="8"/>
        <v>1029</v>
      </c>
      <c r="G33" s="232">
        <f t="shared" si="9"/>
        <v>0.0011236507182519533</v>
      </c>
      <c r="H33" s="231">
        <v>177</v>
      </c>
      <c r="I33" s="229">
        <v>35</v>
      </c>
      <c r="J33" s="230"/>
      <c r="K33" s="277"/>
      <c r="L33" s="278">
        <f t="shared" si="10"/>
        <v>212</v>
      </c>
      <c r="M33" s="218">
        <f t="shared" si="11"/>
        <v>3.8537735849056602</v>
      </c>
      <c r="N33" s="231">
        <v>4215</v>
      </c>
      <c r="O33" s="229">
        <v>2884</v>
      </c>
      <c r="P33" s="230"/>
      <c r="Q33" s="277"/>
      <c r="R33" s="278">
        <f t="shared" si="12"/>
        <v>7099</v>
      </c>
      <c r="S33" s="232">
        <f t="shared" si="13"/>
        <v>0.0007137000961620146</v>
      </c>
      <c r="T33" s="231">
        <v>983</v>
      </c>
      <c r="U33" s="229">
        <v>385</v>
      </c>
      <c r="V33" s="230"/>
      <c r="W33" s="277"/>
      <c r="X33" s="264">
        <f t="shared" si="14"/>
        <v>1368</v>
      </c>
      <c r="Y33" s="228" t="str">
        <f t="shared" si="15"/>
        <v>  *  </v>
      </c>
    </row>
    <row r="34" spans="1:25" ht="19.5" customHeight="1">
      <c r="A34" s="234" t="s">
        <v>365</v>
      </c>
      <c r="B34" s="231">
        <v>377</v>
      </c>
      <c r="C34" s="229">
        <v>447</v>
      </c>
      <c r="D34" s="230">
        <v>0</v>
      </c>
      <c r="E34" s="277">
        <v>0</v>
      </c>
      <c r="F34" s="278">
        <f t="shared" si="8"/>
        <v>824</v>
      </c>
      <c r="G34" s="232">
        <f t="shared" si="9"/>
        <v>0.0008997941611658013</v>
      </c>
      <c r="H34" s="231">
        <v>21</v>
      </c>
      <c r="I34" s="229">
        <v>34</v>
      </c>
      <c r="J34" s="230"/>
      <c r="K34" s="277"/>
      <c r="L34" s="278">
        <f t="shared" si="10"/>
        <v>55</v>
      </c>
      <c r="M34" s="218">
        <f t="shared" si="11"/>
        <v>13.981818181818182</v>
      </c>
      <c r="N34" s="231">
        <v>2581</v>
      </c>
      <c r="O34" s="229">
        <v>2440</v>
      </c>
      <c r="P34" s="230"/>
      <c r="Q34" s="277"/>
      <c r="R34" s="278">
        <f t="shared" si="12"/>
        <v>5021</v>
      </c>
      <c r="S34" s="232">
        <f t="shared" si="13"/>
        <v>0.0005047877423340576</v>
      </c>
      <c r="T34" s="231">
        <v>474</v>
      </c>
      <c r="U34" s="229">
        <v>91</v>
      </c>
      <c r="V34" s="230"/>
      <c r="W34" s="277"/>
      <c r="X34" s="264">
        <f t="shared" si="14"/>
        <v>565</v>
      </c>
      <c r="Y34" s="228" t="str">
        <f t="shared" si="15"/>
        <v>  *  </v>
      </c>
    </row>
    <row r="35" spans="1:25" ht="19.5" customHeight="1">
      <c r="A35" s="234" t="s">
        <v>366</v>
      </c>
      <c r="B35" s="231">
        <v>264</v>
      </c>
      <c r="C35" s="229">
        <v>366</v>
      </c>
      <c r="D35" s="230">
        <v>0</v>
      </c>
      <c r="E35" s="277">
        <v>0</v>
      </c>
      <c r="F35" s="278">
        <f t="shared" si="8"/>
        <v>630</v>
      </c>
      <c r="G35" s="232">
        <f t="shared" si="9"/>
        <v>0.0006879494193379306</v>
      </c>
      <c r="H35" s="231">
        <v>55</v>
      </c>
      <c r="I35" s="229">
        <v>51</v>
      </c>
      <c r="J35" s="230"/>
      <c r="K35" s="277"/>
      <c r="L35" s="278">
        <f t="shared" si="10"/>
        <v>106</v>
      </c>
      <c r="M35" s="218">
        <f t="shared" si="11"/>
        <v>4.943396226415095</v>
      </c>
      <c r="N35" s="231">
        <v>2091</v>
      </c>
      <c r="O35" s="229">
        <v>1935</v>
      </c>
      <c r="P35" s="230"/>
      <c r="Q35" s="277"/>
      <c r="R35" s="278">
        <f t="shared" si="12"/>
        <v>4026</v>
      </c>
      <c r="S35" s="232">
        <f t="shared" si="13"/>
        <v>0.0004047551186291409</v>
      </c>
      <c r="T35" s="231">
        <v>891</v>
      </c>
      <c r="U35" s="229">
        <v>376</v>
      </c>
      <c r="V35" s="230"/>
      <c r="W35" s="277"/>
      <c r="X35" s="264">
        <f t="shared" si="14"/>
        <v>1267</v>
      </c>
      <c r="Y35" s="228">
        <f t="shared" si="15"/>
        <v>2.1775848460931333</v>
      </c>
    </row>
    <row r="36" spans="1:25" ht="19.5" customHeight="1">
      <c r="A36" s="234" t="s">
        <v>367</v>
      </c>
      <c r="B36" s="231">
        <v>217</v>
      </c>
      <c r="C36" s="229">
        <v>253</v>
      </c>
      <c r="D36" s="230">
        <v>0</v>
      </c>
      <c r="E36" s="277">
        <v>0</v>
      </c>
      <c r="F36" s="278">
        <f t="shared" si="8"/>
        <v>470</v>
      </c>
      <c r="G36" s="232">
        <f t="shared" si="9"/>
        <v>0.0005132321064902021</v>
      </c>
      <c r="H36" s="231">
        <v>7</v>
      </c>
      <c r="I36" s="229">
        <v>19</v>
      </c>
      <c r="J36" s="230"/>
      <c r="K36" s="277"/>
      <c r="L36" s="278">
        <f t="shared" si="10"/>
        <v>26</v>
      </c>
      <c r="M36" s="218">
        <f t="shared" si="11"/>
        <v>17.076923076923077</v>
      </c>
      <c r="N36" s="231">
        <v>1153</v>
      </c>
      <c r="O36" s="229">
        <v>1054</v>
      </c>
      <c r="P36" s="230"/>
      <c r="Q36" s="277"/>
      <c r="R36" s="278">
        <f t="shared" si="12"/>
        <v>2207</v>
      </c>
      <c r="S36" s="232">
        <f t="shared" si="13"/>
        <v>0.00022188140755452406</v>
      </c>
      <c r="T36" s="231">
        <v>140</v>
      </c>
      <c r="U36" s="229">
        <v>96</v>
      </c>
      <c r="V36" s="230"/>
      <c r="W36" s="277"/>
      <c r="X36" s="264">
        <f t="shared" si="14"/>
        <v>236</v>
      </c>
      <c r="Y36" s="228" t="str">
        <f t="shared" si="15"/>
        <v>  *  </v>
      </c>
    </row>
    <row r="37" spans="1:25" ht="19.5" customHeight="1">
      <c r="A37" s="234" t="s">
        <v>368</v>
      </c>
      <c r="B37" s="231">
        <v>181</v>
      </c>
      <c r="C37" s="229">
        <v>284</v>
      </c>
      <c r="D37" s="230">
        <v>0</v>
      </c>
      <c r="E37" s="277">
        <v>0</v>
      </c>
      <c r="F37" s="213">
        <f>SUM(B37:E37)</f>
        <v>465</v>
      </c>
      <c r="G37" s="232">
        <f>F37/$F$9</f>
        <v>0.0005077721904637106</v>
      </c>
      <c r="H37" s="231">
        <v>13</v>
      </c>
      <c r="I37" s="229">
        <v>87</v>
      </c>
      <c r="J37" s="230"/>
      <c r="K37" s="277"/>
      <c r="L37" s="278">
        <f>SUM(H37:K37)</f>
        <v>100</v>
      </c>
      <c r="M37" s="218" t="s">
        <v>48</v>
      </c>
      <c r="N37" s="231">
        <v>1235</v>
      </c>
      <c r="O37" s="229">
        <v>990</v>
      </c>
      <c r="P37" s="230"/>
      <c r="Q37" s="277"/>
      <c r="R37" s="278">
        <f>SUM(N37:Q37)</f>
        <v>2225</v>
      </c>
      <c r="S37" s="232">
        <f>R37/$R$9</f>
        <v>0.0002236910429582311</v>
      </c>
      <c r="T37" s="231">
        <v>142</v>
      </c>
      <c r="U37" s="229">
        <v>140</v>
      </c>
      <c r="V37" s="230"/>
      <c r="W37" s="277"/>
      <c r="X37" s="264">
        <f>SUM(T37:W37)</f>
        <v>282</v>
      </c>
      <c r="Y37" s="228" t="str">
        <f>IF(ISERROR(R37/X37-1),"         /0",IF(R37/X37&gt;5,"  *  ",(R37/X37-1)))</f>
        <v>  *  </v>
      </c>
    </row>
    <row r="38" spans="1:25" ht="19.5" customHeight="1">
      <c r="A38" s="234" t="s">
        <v>369</v>
      </c>
      <c r="B38" s="231">
        <v>127</v>
      </c>
      <c r="C38" s="229">
        <v>184</v>
      </c>
      <c r="D38" s="230">
        <v>0</v>
      </c>
      <c r="E38" s="277">
        <v>0</v>
      </c>
      <c r="F38" s="278">
        <f>SUM(B38:E38)</f>
        <v>311</v>
      </c>
      <c r="G38" s="232">
        <f>F38/$F$9</f>
        <v>0.0003396067768477721</v>
      </c>
      <c r="H38" s="231">
        <v>14</v>
      </c>
      <c r="I38" s="229">
        <v>15</v>
      </c>
      <c r="J38" s="230"/>
      <c r="K38" s="277"/>
      <c r="L38" s="278">
        <f>SUM(H38:K38)</f>
        <v>29</v>
      </c>
      <c r="M38" s="218">
        <f>IF(ISERROR(F38/L38-1),"         /0",(F38/L38-1))</f>
        <v>9.724137931034482</v>
      </c>
      <c r="N38" s="231">
        <v>758</v>
      </c>
      <c r="O38" s="229">
        <v>757</v>
      </c>
      <c r="P38" s="230"/>
      <c r="Q38" s="277"/>
      <c r="R38" s="278">
        <f>SUM(N38:Q38)</f>
        <v>1515</v>
      </c>
      <c r="S38" s="232">
        <f>R38/$R$9</f>
        <v>0.00015231097981200904</v>
      </c>
      <c r="T38" s="231">
        <v>107</v>
      </c>
      <c r="U38" s="229">
        <v>60</v>
      </c>
      <c r="V38" s="230"/>
      <c r="W38" s="277"/>
      <c r="X38" s="264">
        <f>SUM(T38:W38)</f>
        <v>167</v>
      </c>
      <c r="Y38" s="228" t="str">
        <f>IF(ISERROR(R38/X38-1),"         /0",IF(R38/X38&gt;5,"  *  ",(R38/X38-1)))</f>
        <v>  *  </v>
      </c>
    </row>
    <row r="39" spans="1:25" ht="19.5" customHeight="1" thickBot="1">
      <c r="A39" s="234" t="s">
        <v>54</v>
      </c>
      <c r="B39" s="231">
        <v>807</v>
      </c>
      <c r="C39" s="229">
        <v>672</v>
      </c>
      <c r="D39" s="230">
        <v>0</v>
      </c>
      <c r="E39" s="277">
        <v>0</v>
      </c>
      <c r="F39" s="278">
        <f t="shared" si="0"/>
        <v>1479</v>
      </c>
      <c r="G39" s="232">
        <f t="shared" si="1"/>
        <v>0.0016150431606361895</v>
      </c>
      <c r="H39" s="231">
        <v>75</v>
      </c>
      <c r="I39" s="229">
        <v>48</v>
      </c>
      <c r="J39" s="230"/>
      <c r="K39" s="277"/>
      <c r="L39" s="278">
        <f t="shared" si="2"/>
        <v>123</v>
      </c>
      <c r="M39" s="279">
        <f t="shared" si="3"/>
        <v>11.024390243902438</v>
      </c>
      <c r="N39" s="231">
        <v>3819</v>
      </c>
      <c r="O39" s="229">
        <v>3944</v>
      </c>
      <c r="P39" s="230">
        <v>0</v>
      </c>
      <c r="Q39" s="277">
        <v>0</v>
      </c>
      <c r="R39" s="278">
        <f t="shared" si="4"/>
        <v>7763</v>
      </c>
      <c r="S39" s="232">
        <f t="shared" si="5"/>
        <v>0.0007804555354987632</v>
      </c>
      <c r="T39" s="231">
        <v>1093</v>
      </c>
      <c r="U39" s="229">
        <v>255</v>
      </c>
      <c r="V39" s="230">
        <v>0</v>
      </c>
      <c r="W39" s="277">
        <v>0</v>
      </c>
      <c r="X39" s="264">
        <f t="shared" si="6"/>
        <v>1348</v>
      </c>
      <c r="Y39" s="228" t="str">
        <f t="shared" si="7"/>
        <v>  *  </v>
      </c>
    </row>
    <row r="40" spans="1:25" s="267" customFormat="1" ht="19.5" customHeight="1">
      <c r="A40" s="276" t="s">
        <v>56</v>
      </c>
      <c r="B40" s="273">
        <f>SUM(B41:B49)</f>
        <v>138895</v>
      </c>
      <c r="C40" s="272">
        <f>SUM(C41:C49)</f>
        <v>136668</v>
      </c>
      <c r="D40" s="271">
        <f>SUM(D41:D49)</f>
        <v>1549</v>
      </c>
      <c r="E40" s="270">
        <f>SUM(E41:E49)</f>
        <v>1586</v>
      </c>
      <c r="F40" s="269">
        <f t="shared" si="0"/>
        <v>278698</v>
      </c>
      <c r="G40" s="274">
        <f t="shared" si="1"/>
        <v>0.30433353535022634</v>
      </c>
      <c r="H40" s="273">
        <f>SUM(H41:H49)</f>
        <v>126043</v>
      </c>
      <c r="I40" s="272">
        <f>SUM(I41:I49)</f>
        <v>124562</v>
      </c>
      <c r="J40" s="271">
        <f>SUM(J41:J49)</f>
        <v>3618</v>
      </c>
      <c r="K40" s="270">
        <f>SUM(K41:K49)</f>
        <v>3141</v>
      </c>
      <c r="L40" s="269">
        <f t="shared" si="2"/>
        <v>257364</v>
      </c>
      <c r="M40" s="275">
        <f t="shared" si="3"/>
        <v>0.08289426648637721</v>
      </c>
      <c r="N40" s="273">
        <f>SUM(N41:N49)</f>
        <v>1427384</v>
      </c>
      <c r="O40" s="272">
        <f>SUM(O41:O49)</f>
        <v>1396681</v>
      </c>
      <c r="P40" s="271">
        <f>SUM(P41:P49)</f>
        <v>30464</v>
      </c>
      <c r="Q40" s="270">
        <f>SUM(Q41:Q49)</f>
        <v>31573</v>
      </c>
      <c r="R40" s="269">
        <f t="shared" si="4"/>
        <v>2886102</v>
      </c>
      <c r="S40" s="274">
        <f t="shared" si="5"/>
        <v>0.2901551309949828</v>
      </c>
      <c r="T40" s="273">
        <f>SUM(T41:T49)</f>
        <v>1233899</v>
      </c>
      <c r="U40" s="272">
        <f>SUM(U41:U49)</f>
        <v>1188222</v>
      </c>
      <c r="V40" s="271">
        <f>SUM(V41:V49)</f>
        <v>35760</v>
      </c>
      <c r="W40" s="270">
        <f>SUM(W41:W49)</f>
        <v>35075</v>
      </c>
      <c r="X40" s="269">
        <f t="shared" si="6"/>
        <v>2492956</v>
      </c>
      <c r="Y40" s="268">
        <f t="shared" si="7"/>
        <v>0.15770274324937938</v>
      </c>
    </row>
    <row r="41" spans="1:25" s="204" customFormat="1" ht="19.5" customHeight="1">
      <c r="A41" s="219" t="s">
        <v>370</v>
      </c>
      <c r="B41" s="217">
        <v>77706</v>
      </c>
      <c r="C41" s="214">
        <v>73568</v>
      </c>
      <c r="D41" s="213">
        <v>1486</v>
      </c>
      <c r="E41" s="265">
        <v>1494</v>
      </c>
      <c r="F41" s="264">
        <f t="shared" si="0"/>
        <v>154254</v>
      </c>
      <c r="G41" s="216">
        <f t="shared" si="1"/>
        <v>0.16844277735008437</v>
      </c>
      <c r="H41" s="217">
        <v>77820</v>
      </c>
      <c r="I41" s="214">
        <v>76794</v>
      </c>
      <c r="J41" s="213">
        <v>3288</v>
      </c>
      <c r="K41" s="265">
        <v>3082</v>
      </c>
      <c r="L41" s="264">
        <f t="shared" si="2"/>
        <v>160984</v>
      </c>
      <c r="M41" s="266">
        <f t="shared" si="3"/>
        <v>-0.04180539680962081</v>
      </c>
      <c r="N41" s="217">
        <v>821733</v>
      </c>
      <c r="O41" s="214">
        <v>779793</v>
      </c>
      <c r="P41" s="213">
        <v>25026</v>
      </c>
      <c r="Q41" s="265">
        <v>25286</v>
      </c>
      <c r="R41" s="264">
        <f t="shared" si="4"/>
        <v>1651838</v>
      </c>
      <c r="S41" s="216">
        <f t="shared" si="5"/>
        <v>0.16606802922159036</v>
      </c>
      <c r="T41" s="215">
        <v>758722</v>
      </c>
      <c r="U41" s="214">
        <v>716960</v>
      </c>
      <c r="V41" s="213">
        <v>29605</v>
      </c>
      <c r="W41" s="265">
        <v>29339</v>
      </c>
      <c r="X41" s="264">
        <f t="shared" si="6"/>
        <v>1534626</v>
      </c>
      <c r="Y41" s="212">
        <f t="shared" si="7"/>
        <v>0.07637821853663374</v>
      </c>
    </row>
    <row r="42" spans="1:25" s="204" customFormat="1" ht="19.5" customHeight="1">
      <c r="A42" s="219" t="s">
        <v>371</v>
      </c>
      <c r="B42" s="217">
        <v>37985</v>
      </c>
      <c r="C42" s="214">
        <v>39471</v>
      </c>
      <c r="D42" s="213">
        <v>46</v>
      </c>
      <c r="E42" s="265">
        <v>87</v>
      </c>
      <c r="F42" s="264">
        <f t="shared" si="0"/>
        <v>77589</v>
      </c>
      <c r="G42" s="216">
        <f t="shared" si="1"/>
        <v>0.08472588491588999</v>
      </c>
      <c r="H42" s="217">
        <v>31973</v>
      </c>
      <c r="I42" s="214">
        <v>31497</v>
      </c>
      <c r="J42" s="213">
        <v>286</v>
      </c>
      <c r="K42" s="265">
        <v>8</v>
      </c>
      <c r="L42" s="264">
        <f t="shared" si="2"/>
        <v>63764</v>
      </c>
      <c r="M42" s="266">
        <f t="shared" si="3"/>
        <v>0.21681513079480585</v>
      </c>
      <c r="N42" s="217">
        <v>408861</v>
      </c>
      <c r="O42" s="214">
        <v>412928</v>
      </c>
      <c r="P42" s="213">
        <v>4539</v>
      </c>
      <c r="Q42" s="265">
        <v>5344</v>
      </c>
      <c r="R42" s="264">
        <f t="shared" si="4"/>
        <v>831672</v>
      </c>
      <c r="S42" s="216">
        <f t="shared" si="5"/>
        <v>0.08361239419288</v>
      </c>
      <c r="T42" s="215">
        <v>309973</v>
      </c>
      <c r="U42" s="214">
        <v>306428</v>
      </c>
      <c r="V42" s="213">
        <v>3423</v>
      </c>
      <c r="W42" s="265">
        <v>3091</v>
      </c>
      <c r="X42" s="264">
        <f t="shared" si="6"/>
        <v>622915</v>
      </c>
      <c r="Y42" s="212">
        <f t="shared" si="7"/>
        <v>0.33512919098111293</v>
      </c>
    </row>
    <row r="43" spans="1:25" s="204" customFormat="1" ht="19.5" customHeight="1">
      <c r="A43" s="219" t="s">
        <v>372</v>
      </c>
      <c r="B43" s="217">
        <v>7572</v>
      </c>
      <c r="C43" s="214">
        <v>8319</v>
      </c>
      <c r="D43" s="213">
        <v>15</v>
      </c>
      <c r="E43" s="265">
        <v>0</v>
      </c>
      <c r="F43" s="264">
        <f t="shared" si="0"/>
        <v>15906</v>
      </c>
      <c r="G43" s="216">
        <f t="shared" si="1"/>
        <v>0.0173690848634748</v>
      </c>
      <c r="H43" s="217">
        <v>5687</v>
      </c>
      <c r="I43" s="214">
        <v>6188</v>
      </c>
      <c r="J43" s="213">
        <v>16</v>
      </c>
      <c r="K43" s="265">
        <v>33</v>
      </c>
      <c r="L43" s="264">
        <f t="shared" si="2"/>
        <v>11924</v>
      </c>
      <c r="M43" s="266">
        <f t="shared" si="3"/>
        <v>0.33394833948339486</v>
      </c>
      <c r="N43" s="217">
        <v>58225</v>
      </c>
      <c r="O43" s="214">
        <v>67979</v>
      </c>
      <c r="P43" s="213">
        <v>197</v>
      </c>
      <c r="Q43" s="265">
        <v>257</v>
      </c>
      <c r="R43" s="264">
        <f t="shared" si="4"/>
        <v>126658</v>
      </c>
      <c r="S43" s="216">
        <f t="shared" si="5"/>
        <v>0.01273360005348478</v>
      </c>
      <c r="T43" s="215">
        <v>50027</v>
      </c>
      <c r="U43" s="214">
        <v>56467</v>
      </c>
      <c r="V43" s="213">
        <v>279</v>
      </c>
      <c r="W43" s="265">
        <v>365</v>
      </c>
      <c r="X43" s="264">
        <f t="shared" si="6"/>
        <v>107138</v>
      </c>
      <c r="Y43" s="212">
        <f t="shared" si="7"/>
        <v>0.18219492616998645</v>
      </c>
    </row>
    <row r="44" spans="1:25" s="204" customFormat="1" ht="19.5" customHeight="1">
      <c r="A44" s="219" t="s">
        <v>373</v>
      </c>
      <c r="B44" s="217">
        <v>6109</v>
      </c>
      <c r="C44" s="214">
        <v>5904</v>
      </c>
      <c r="D44" s="213">
        <v>0</v>
      </c>
      <c r="E44" s="265">
        <v>0</v>
      </c>
      <c r="F44" s="264">
        <f>SUM(B44:E44)</f>
        <v>12013</v>
      </c>
      <c r="G44" s="216">
        <f>F44/$F$9</f>
        <v>0.013117994245248508</v>
      </c>
      <c r="H44" s="217">
        <v>4037</v>
      </c>
      <c r="I44" s="214">
        <v>4481</v>
      </c>
      <c r="J44" s="213">
        <v>5</v>
      </c>
      <c r="K44" s="265">
        <v>0</v>
      </c>
      <c r="L44" s="264">
        <f>SUM(H44:K44)</f>
        <v>8523</v>
      </c>
      <c r="M44" s="266">
        <f>IF(ISERROR(F44/L44-1),"         /0",(F44/L44-1))</f>
        <v>0.40948022996597433</v>
      </c>
      <c r="N44" s="217">
        <v>58722</v>
      </c>
      <c r="O44" s="214">
        <v>60920</v>
      </c>
      <c r="P44" s="213">
        <v>489</v>
      </c>
      <c r="Q44" s="265">
        <v>362</v>
      </c>
      <c r="R44" s="264">
        <f>SUM(N44:Q44)</f>
        <v>120493</v>
      </c>
      <c r="S44" s="216">
        <f>R44/$R$9</f>
        <v>0.01211379992771512</v>
      </c>
      <c r="T44" s="215">
        <v>47618</v>
      </c>
      <c r="U44" s="214">
        <v>49931</v>
      </c>
      <c r="V44" s="213">
        <v>1947</v>
      </c>
      <c r="W44" s="265">
        <v>1834</v>
      </c>
      <c r="X44" s="264">
        <f>SUM(T44:W44)</f>
        <v>101330</v>
      </c>
      <c r="Y44" s="212">
        <f>IF(ISERROR(R44/X44-1),"         /0",IF(R44/X44&gt;5,"  *  ",(R44/X44-1)))</f>
        <v>0.18911477351228667</v>
      </c>
    </row>
    <row r="45" spans="1:25" s="204" customFormat="1" ht="19.5" customHeight="1">
      <c r="A45" s="219" t="s">
        <v>374</v>
      </c>
      <c r="B45" s="217">
        <v>3663</v>
      </c>
      <c r="C45" s="214">
        <v>3851</v>
      </c>
      <c r="D45" s="213">
        <v>2</v>
      </c>
      <c r="E45" s="265">
        <v>5</v>
      </c>
      <c r="F45" s="264">
        <f>SUM(B45:E45)</f>
        <v>7521</v>
      </c>
      <c r="G45" s="216">
        <f>F45/$F$9</f>
        <v>0.008212805687048533</v>
      </c>
      <c r="H45" s="217">
        <v>2050</v>
      </c>
      <c r="I45" s="214">
        <v>1930</v>
      </c>
      <c r="J45" s="213"/>
      <c r="K45" s="265"/>
      <c r="L45" s="264">
        <f>SUM(H45:K45)</f>
        <v>3980</v>
      </c>
      <c r="M45" s="266">
        <f>IF(ISERROR(F45/L45-1),"         /0",(F45/L45-1))</f>
        <v>0.8896984924623115</v>
      </c>
      <c r="N45" s="217">
        <v>27507</v>
      </c>
      <c r="O45" s="214">
        <v>27730</v>
      </c>
      <c r="P45" s="213">
        <v>120</v>
      </c>
      <c r="Q45" s="265">
        <v>122</v>
      </c>
      <c r="R45" s="264">
        <f>SUM(N45:Q45)</f>
        <v>55479</v>
      </c>
      <c r="S45" s="216">
        <f>R45/$R$9</f>
        <v>0.005577597920125709</v>
      </c>
      <c r="T45" s="215">
        <v>23311</v>
      </c>
      <c r="U45" s="214">
        <v>23337</v>
      </c>
      <c r="V45" s="213">
        <v>291</v>
      </c>
      <c r="W45" s="265">
        <v>255</v>
      </c>
      <c r="X45" s="264">
        <f>SUM(T45:W45)</f>
        <v>47194</v>
      </c>
      <c r="Y45" s="212">
        <f>IF(ISERROR(R45/X45-1),"         /0",IF(R45/X45&gt;5,"  *  ",(R45/X45-1)))</f>
        <v>0.17555197694622193</v>
      </c>
    </row>
    <row r="46" spans="1:25" s="204" customFormat="1" ht="19.5" customHeight="1">
      <c r="A46" s="219" t="s">
        <v>375</v>
      </c>
      <c r="B46" s="217">
        <v>3302</v>
      </c>
      <c r="C46" s="214">
        <v>3513</v>
      </c>
      <c r="D46" s="213">
        <v>0</v>
      </c>
      <c r="E46" s="265">
        <v>0</v>
      </c>
      <c r="F46" s="264">
        <f>SUM(B46:E46)</f>
        <v>6815</v>
      </c>
      <c r="G46" s="216">
        <f>F46/$F$9</f>
        <v>0.007441865544107931</v>
      </c>
      <c r="H46" s="217">
        <v>2532</v>
      </c>
      <c r="I46" s="214">
        <v>2392</v>
      </c>
      <c r="J46" s="213">
        <v>5</v>
      </c>
      <c r="K46" s="265"/>
      <c r="L46" s="264">
        <f>SUM(H46:K46)</f>
        <v>4929</v>
      </c>
      <c r="M46" s="266">
        <f>IF(ISERROR(F46/L46-1),"         /0",(F46/L46-1))</f>
        <v>0.3826333941976061</v>
      </c>
      <c r="N46" s="217">
        <v>28866</v>
      </c>
      <c r="O46" s="214">
        <v>27988</v>
      </c>
      <c r="P46" s="213">
        <v>3</v>
      </c>
      <c r="Q46" s="265">
        <v>127</v>
      </c>
      <c r="R46" s="264">
        <f>SUM(N46:Q46)</f>
        <v>56984</v>
      </c>
      <c r="S46" s="216">
        <f>R46/$R$9</f>
        <v>0.005728903546935659</v>
      </c>
      <c r="T46" s="215">
        <v>23541</v>
      </c>
      <c r="U46" s="214">
        <v>21528</v>
      </c>
      <c r="V46" s="213">
        <v>5</v>
      </c>
      <c r="W46" s="265">
        <v>12</v>
      </c>
      <c r="X46" s="264">
        <f>SUM(T46:W46)</f>
        <v>45086</v>
      </c>
      <c r="Y46" s="212">
        <f>IF(ISERROR(R46/X46-1),"         /0",IF(R46/X46&gt;5,"  *  ",(R46/X46-1)))</f>
        <v>0.2638956660604179</v>
      </c>
    </row>
    <row r="47" spans="1:25" s="204" customFormat="1" ht="19.5" customHeight="1">
      <c r="A47" s="219" t="s">
        <v>376</v>
      </c>
      <c r="B47" s="217">
        <v>1444</v>
      </c>
      <c r="C47" s="214">
        <v>1314</v>
      </c>
      <c r="D47" s="213">
        <v>0</v>
      </c>
      <c r="E47" s="265">
        <v>0</v>
      </c>
      <c r="F47" s="264">
        <f>SUM(B47:E47)</f>
        <v>2758</v>
      </c>
      <c r="G47" s="216">
        <f>F47/$F$9</f>
        <v>0.0030116896802127183</v>
      </c>
      <c r="H47" s="217">
        <v>1206</v>
      </c>
      <c r="I47" s="214">
        <v>885</v>
      </c>
      <c r="J47" s="213">
        <v>5</v>
      </c>
      <c r="K47" s="265">
        <v>11</v>
      </c>
      <c r="L47" s="264">
        <f>SUM(H47:K47)</f>
        <v>2107</v>
      </c>
      <c r="M47" s="266">
        <f>IF(ISERROR(F47/L47-1),"         /0",(F47/L47-1))</f>
        <v>0.308970099667774</v>
      </c>
      <c r="N47" s="217">
        <v>12607</v>
      </c>
      <c r="O47" s="214">
        <v>12976</v>
      </c>
      <c r="P47" s="213">
        <v>42</v>
      </c>
      <c r="Q47" s="265">
        <v>27</v>
      </c>
      <c r="R47" s="264">
        <f>SUM(N47:Q47)</f>
        <v>25652</v>
      </c>
      <c r="S47" s="216">
        <f>R47/$R$9</f>
        <v>0.0025789315208829414</v>
      </c>
      <c r="T47" s="215">
        <v>14558</v>
      </c>
      <c r="U47" s="214">
        <v>9344</v>
      </c>
      <c r="V47" s="213">
        <v>173</v>
      </c>
      <c r="W47" s="265">
        <v>163</v>
      </c>
      <c r="X47" s="264">
        <f>SUM(T47:W47)</f>
        <v>24238</v>
      </c>
      <c r="Y47" s="212">
        <f>IF(ISERROR(R47/X47-1),"         /0",IF(R47/X47&gt;5,"  *  ",(R47/X47-1)))</f>
        <v>0.05833814671177495</v>
      </c>
    </row>
    <row r="48" spans="1:25" s="204" customFormat="1" ht="19.5" customHeight="1">
      <c r="A48" s="219" t="s">
        <v>377</v>
      </c>
      <c r="B48" s="217">
        <v>943</v>
      </c>
      <c r="C48" s="214">
        <v>457</v>
      </c>
      <c r="D48" s="213">
        <v>0</v>
      </c>
      <c r="E48" s="265">
        <v>0</v>
      </c>
      <c r="F48" s="264">
        <f t="shared" si="0"/>
        <v>1400</v>
      </c>
      <c r="G48" s="216">
        <f t="shared" si="1"/>
        <v>0.0015287764874176235</v>
      </c>
      <c r="H48" s="217">
        <v>436</v>
      </c>
      <c r="I48" s="214">
        <v>207</v>
      </c>
      <c r="J48" s="213"/>
      <c r="K48" s="265"/>
      <c r="L48" s="264">
        <f t="shared" si="2"/>
        <v>643</v>
      </c>
      <c r="M48" s="266">
        <f t="shared" si="3"/>
        <v>1.177293934681182</v>
      </c>
      <c r="N48" s="217">
        <v>8677</v>
      </c>
      <c r="O48" s="214">
        <v>4105</v>
      </c>
      <c r="P48" s="213"/>
      <c r="Q48" s="265">
        <v>0</v>
      </c>
      <c r="R48" s="264">
        <f t="shared" si="4"/>
        <v>12782</v>
      </c>
      <c r="S48" s="216">
        <f t="shared" si="5"/>
        <v>0.0012850422072324089</v>
      </c>
      <c r="T48" s="215">
        <v>3894</v>
      </c>
      <c r="U48" s="214">
        <v>2641</v>
      </c>
      <c r="V48" s="213"/>
      <c r="W48" s="265"/>
      <c r="X48" s="264">
        <f t="shared" si="6"/>
        <v>6535</v>
      </c>
      <c r="Y48" s="212">
        <f t="shared" si="7"/>
        <v>0.95592960979342</v>
      </c>
    </row>
    <row r="49" spans="1:25" s="204" customFormat="1" ht="19.5" customHeight="1" thickBot="1">
      <c r="A49" s="219" t="s">
        <v>54</v>
      </c>
      <c r="B49" s="217">
        <v>171</v>
      </c>
      <c r="C49" s="214">
        <v>271</v>
      </c>
      <c r="D49" s="213">
        <v>0</v>
      </c>
      <c r="E49" s="265">
        <v>0</v>
      </c>
      <c r="F49" s="264">
        <f t="shared" si="0"/>
        <v>442</v>
      </c>
      <c r="G49" s="216">
        <f t="shared" si="1"/>
        <v>0.00048265657674184973</v>
      </c>
      <c r="H49" s="217">
        <v>302</v>
      </c>
      <c r="I49" s="214">
        <v>188</v>
      </c>
      <c r="J49" s="213">
        <v>13</v>
      </c>
      <c r="K49" s="265">
        <v>7</v>
      </c>
      <c r="L49" s="264">
        <f t="shared" si="2"/>
        <v>510</v>
      </c>
      <c r="M49" s="266">
        <f t="shared" si="3"/>
        <v>-0.1333333333333333</v>
      </c>
      <c r="N49" s="217">
        <v>2186</v>
      </c>
      <c r="O49" s="214">
        <v>2262</v>
      </c>
      <c r="P49" s="213">
        <v>48</v>
      </c>
      <c r="Q49" s="265">
        <v>48</v>
      </c>
      <c r="R49" s="264">
        <f t="shared" si="4"/>
        <v>4544</v>
      </c>
      <c r="S49" s="216">
        <f t="shared" si="5"/>
        <v>0.00045683240413582117</v>
      </c>
      <c r="T49" s="215">
        <v>2255</v>
      </c>
      <c r="U49" s="214">
        <v>1586</v>
      </c>
      <c r="V49" s="213">
        <v>37</v>
      </c>
      <c r="W49" s="265">
        <v>16</v>
      </c>
      <c r="X49" s="264">
        <f t="shared" si="6"/>
        <v>3894</v>
      </c>
      <c r="Y49" s="212">
        <f t="shared" si="7"/>
        <v>0.16692347200821778</v>
      </c>
    </row>
    <row r="50" spans="1:25" s="267" customFormat="1" ht="19.5" customHeight="1">
      <c r="A50" s="276" t="s">
        <v>55</v>
      </c>
      <c r="B50" s="273">
        <f>SUM(B51:B53)</f>
        <v>9114</v>
      </c>
      <c r="C50" s="272">
        <f>SUM(C51:C53)</f>
        <v>9857</v>
      </c>
      <c r="D50" s="271">
        <f>SUM(D51:D53)</f>
        <v>21</v>
      </c>
      <c r="E50" s="270">
        <f>SUM(E51:E53)</f>
        <v>31</v>
      </c>
      <c r="F50" s="269">
        <f t="shared" si="0"/>
        <v>19023</v>
      </c>
      <c r="G50" s="274">
        <f t="shared" si="1"/>
        <v>0.02077279651438961</v>
      </c>
      <c r="H50" s="273">
        <f>SUM(H51:H53)</f>
        <v>12194</v>
      </c>
      <c r="I50" s="272">
        <f>SUM(I51:I53)</f>
        <v>12059</v>
      </c>
      <c r="J50" s="271">
        <f>SUM(J51:J53)</f>
        <v>14</v>
      </c>
      <c r="K50" s="270">
        <f>SUM(K51:K53)</f>
        <v>17</v>
      </c>
      <c r="L50" s="269">
        <f t="shared" si="2"/>
        <v>24284</v>
      </c>
      <c r="M50" s="275">
        <f t="shared" si="3"/>
        <v>-0.2166447043320705</v>
      </c>
      <c r="N50" s="273">
        <f>SUM(N51:N53)</f>
        <v>114259</v>
      </c>
      <c r="O50" s="272">
        <f>SUM(O51:O53)</f>
        <v>115505</v>
      </c>
      <c r="P50" s="271">
        <f>SUM(P51:P53)</f>
        <v>469</v>
      </c>
      <c r="Q50" s="270">
        <f>SUM(Q51:Q53)</f>
        <v>608</v>
      </c>
      <c r="R50" s="269">
        <f t="shared" si="4"/>
        <v>230841</v>
      </c>
      <c r="S50" s="274">
        <f t="shared" si="5"/>
        <v>0.02320766923484091</v>
      </c>
      <c r="T50" s="273">
        <f>SUM(T51:T53)</f>
        <v>104632</v>
      </c>
      <c r="U50" s="272">
        <f>SUM(U51:U53)</f>
        <v>105124</v>
      </c>
      <c r="V50" s="271">
        <f>SUM(V51:V53)</f>
        <v>1165</v>
      </c>
      <c r="W50" s="270">
        <f>SUM(W51:W53)</f>
        <v>880</v>
      </c>
      <c r="X50" s="269">
        <f t="shared" si="6"/>
        <v>211801</v>
      </c>
      <c r="Y50" s="268">
        <f t="shared" si="7"/>
        <v>0.0898957039862891</v>
      </c>
    </row>
    <row r="51" spans="1:25" ht="19.5" customHeight="1">
      <c r="A51" s="219" t="s">
        <v>378</v>
      </c>
      <c r="B51" s="217">
        <v>6406</v>
      </c>
      <c r="C51" s="214">
        <v>6559</v>
      </c>
      <c r="D51" s="213">
        <v>15</v>
      </c>
      <c r="E51" s="265">
        <v>5</v>
      </c>
      <c r="F51" s="264">
        <f t="shared" si="0"/>
        <v>12985</v>
      </c>
      <c r="G51" s="216">
        <f t="shared" si="1"/>
        <v>0.014179401920798458</v>
      </c>
      <c r="H51" s="217">
        <v>9046</v>
      </c>
      <c r="I51" s="214">
        <v>9237</v>
      </c>
      <c r="J51" s="213"/>
      <c r="K51" s="265"/>
      <c r="L51" s="264">
        <f t="shared" si="2"/>
        <v>18283</v>
      </c>
      <c r="M51" s="266">
        <f t="shared" si="3"/>
        <v>-0.28977738883115467</v>
      </c>
      <c r="N51" s="217">
        <v>84081</v>
      </c>
      <c r="O51" s="214">
        <v>83755</v>
      </c>
      <c r="P51" s="213">
        <v>259</v>
      </c>
      <c r="Q51" s="265">
        <v>275</v>
      </c>
      <c r="R51" s="264">
        <f t="shared" si="4"/>
        <v>168370</v>
      </c>
      <c r="S51" s="216">
        <f t="shared" si="5"/>
        <v>0.016927128495675223</v>
      </c>
      <c r="T51" s="215">
        <v>72969</v>
      </c>
      <c r="U51" s="214">
        <v>75080</v>
      </c>
      <c r="V51" s="213">
        <v>379</v>
      </c>
      <c r="W51" s="265">
        <v>347</v>
      </c>
      <c r="X51" s="264">
        <f t="shared" si="6"/>
        <v>148775</v>
      </c>
      <c r="Y51" s="212">
        <f t="shared" si="7"/>
        <v>0.13170895647790282</v>
      </c>
    </row>
    <row r="52" spans="1:25" ht="19.5" customHeight="1">
      <c r="A52" s="219" t="s">
        <v>379</v>
      </c>
      <c r="B52" s="217">
        <v>2639</v>
      </c>
      <c r="C52" s="214">
        <v>3118</v>
      </c>
      <c r="D52" s="213">
        <v>5</v>
      </c>
      <c r="E52" s="265">
        <v>23</v>
      </c>
      <c r="F52" s="264">
        <f t="shared" si="0"/>
        <v>5785</v>
      </c>
      <c r="G52" s="216">
        <f t="shared" si="1"/>
        <v>0.00631712284265068</v>
      </c>
      <c r="H52" s="217">
        <v>3006</v>
      </c>
      <c r="I52" s="214">
        <v>2664</v>
      </c>
      <c r="J52" s="213">
        <v>8</v>
      </c>
      <c r="K52" s="265">
        <v>11</v>
      </c>
      <c r="L52" s="264">
        <f t="shared" si="2"/>
        <v>5689</v>
      </c>
      <c r="M52" s="266">
        <f t="shared" si="3"/>
        <v>0.016874670416593407</v>
      </c>
      <c r="N52" s="217">
        <v>29508</v>
      </c>
      <c r="O52" s="214">
        <v>30159</v>
      </c>
      <c r="P52" s="213">
        <v>204</v>
      </c>
      <c r="Q52" s="265">
        <v>319</v>
      </c>
      <c r="R52" s="264">
        <f t="shared" si="4"/>
        <v>60190</v>
      </c>
      <c r="S52" s="216">
        <f t="shared" si="5"/>
        <v>0.006051219719395924</v>
      </c>
      <c r="T52" s="215">
        <v>30738</v>
      </c>
      <c r="U52" s="214">
        <v>28484</v>
      </c>
      <c r="V52" s="213">
        <v>780</v>
      </c>
      <c r="W52" s="265">
        <v>526</v>
      </c>
      <c r="X52" s="264">
        <f t="shared" si="6"/>
        <v>60528</v>
      </c>
      <c r="Y52" s="212">
        <f t="shared" si="7"/>
        <v>-0.005584192439862523</v>
      </c>
    </row>
    <row r="53" spans="1:25" ht="19.5" customHeight="1" thickBot="1">
      <c r="A53" s="219" t="s">
        <v>54</v>
      </c>
      <c r="B53" s="217">
        <v>69</v>
      </c>
      <c r="C53" s="214">
        <v>180</v>
      </c>
      <c r="D53" s="213">
        <v>1</v>
      </c>
      <c r="E53" s="265">
        <v>3</v>
      </c>
      <c r="F53" s="264">
        <f t="shared" si="0"/>
        <v>253</v>
      </c>
      <c r="G53" s="216">
        <f t="shared" si="1"/>
        <v>0.00027627175094047053</v>
      </c>
      <c r="H53" s="217">
        <v>142</v>
      </c>
      <c r="I53" s="214">
        <v>158</v>
      </c>
      <c r="J53" s="213">
        <v>6</v>
      </c>
      <c r="K53" s="265">
        <v>6</v>
      </c>
      <c r="L53" s="264">
        <f t="shared" si="2"/>
        <v>312</v>
      </c>
      <c r="M53" s="266">
        <f t="shared" si="3"/>
        <v>-0.1891025641025641</v>
      </c>
      <c r="N53" s="217">
        <v>670</v>
      </c>
      <c r="O53" s="214">
        <v>1591</v>
      </c>
      <c r="P53" s="213">
        <v>6</v>
      </c>
      <c r="Q53" s="265">
        <v>14</v>
      </c>
      <c r="R53" s="264">
        <f t="shared" si="4"/>
        <v>2281</v>
      </c>
      <c r="S53" s="216">
        <f t="shared" si="5"/>
        <v>0.0002293210197697641</v>
      </c>
      <c r="T53" s="215">
        <v>925</v>
      </c>
      <c r="U53" s="214">
        <v>1560</v>
      </c>
      <c r="V53" s="213">
        <v>6</v>
      </c>
      <c r="W53" s="265">
        <v>7</v>
      </c>
      <c r="X53" s="264">
        <f t="shared" si="6"/>
        <v>2498</v>
      </c>
      <c r="Y53" s="212">
        <f t="shared" si="7"/>
        <v>-0.08686949559647716</v>
      </c>
    </row>
    <row r="54" spans="1:25" s="204" customFormat="1" ht="19.5" customHeight="1" thickBot="1">
      <c r="A54" s="263" t="s">
        <v>54</v>
      </c>
      <c r="B54" s="260">
        <v>3788</v>
      </c>
      <c r="C54" s="259">
        <v>4074</v>
      </c>
      <c r="D54" s="258">
        <v>0</v>
      </c>
      <c r="E54" s="257">
        <v>0</v>
      </c>
      <c r="F54" s="256">
        <f t="shared" si="0"/>
        <v>7862</v>
      </c>
      <c r="G54" s="261">
        <f t="shared" si="1"/>
        <v>0.008585171960055255</v>
      </c>
      <c r="H54" s="260">
        <v>1296</v>
      </c>
      <c r="I54" s="259">
        <v>369</v>
      </c>
      <c r="J54" s="258">
        <v>0</v>
      </c>
      <c r="K54" s="257">
        <v>0</v>
      </c>
      <c r="L54" s="256">
        <f t="shared" si="2"/>
        <v>1665</v>
      </c>
      <c r="M54" s="262">
        <f t="shared" si="3"/>
        <v>3.721921921921922</v>
      </c>
      <c r="N54" s="260">
        <v>31016</v>
      </c>
      <c r="O54" s="259">
        <v>23157</v>
      </c>
      <c r="P54" s="258">
        <v>25</v>
      </c>
      <c r="Q54" s="257">
        <v>17</v>
      </c>
      <c r="R54" s="256">
        <f t="shared" si="4"/>
        <v>54215</v>
      </c>
      <c r="S54" s="261">
        <f t="shared" si="5"/>
        <v>0.005450521300665393</v>
      </c>
      <c r="T54" s="260">
        <v>22163</v>
      </c>
      <c r="U54" s="259">
        <v>9066</v>
      </c>
      <c r="V54" s="258">
        <v>67</v>
      </c>
      <c r="W54" s="257">
        <v>66</v>
      </c>
      <c r="X54" s="256">
        <f t="shared" si="6"/>
        <v>31362</v>
      </c>
      <c r="Y54" s="255">
        <f t="shared" si="7"/>
        <v>0.7286843951278617</v>
      </c>
    </row>
    <row r="55" ht="15" thickTop="1">
      <c r="A55" s="89" t="s">
        <v>41</v>
      </c>
    </row>
    <row r="56" ht="14.25">
      <c r="A56" s="89" t="s">
        <v>53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5:Y65536 M55:M65536 Y3 M3">
    <cfRule type="cellIs" priority="9" dxfId="99" operator="lessThan" stopIfTrue="1">
      <formula>0</formula>
    </cfRule>
  </conditionalFormatting>
  <conditionalFormatting sqref="M9:M10 Y9:Y54 M14 M25 M39:M54">
    <cfRule type="cellIs" priority="10" dxfId="100" operator="lessThan" stopIfTrue="1">
      <formula>0</formula>
    </cfRule>
    <cfRule type="cellIs" priority="11" dxfId="101" operator="greaterThanOrEqual" stopIfTrue="1">
      <formula>0</formula>
    </cfRule>
  </conditionalFormatting>
  <conditionalFormatting sqref="M5 Y5 Y7:Y8 M7:M8">
    <cfRule type="cellIs" priority="8" dxfId="99" operator="lessThan" stopIfTrue="1">
      <formula>0</formula>
    </cfRule>
  </conditionalFormatting>
  <conditionalFormatting sqref="M6 Y6">
    <cfRule type="cellIs" priority="7" dxfId="99" operator="lessThan" stopIfTrue="1">
      <formula>0</formula>
    </cfRule>
  </conditionalFormatting>
  <conditionalFormatting sqref="M11:M13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15:M24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26:M38">
    <cfRule type="cellIs" priority="1" dxfId="99" operator="lessThan" stopIfTrue="1">
      <formula>0</formula>
    </cfRule>
    <cfRule type="cellIs" priority="2" dxfId="101" operator="greaterThanOrEqual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6"/>
  <sheetViews>
    <sheetView showGridLines="0" zoomScale="80" zoomScaleNormal="80" zoomScalePageLayoutView="0" workbookViewId="0" topLeftCell="A1">
      <selection activeCell="A76" sqref="A76"/>
    </sheetView>
  </sheetViews>
  <sheetFormatPr defaultColWidth="8.00390625" defaultRowHeight="15"/>
  <cols>
    <col min="1" max="1" width="25.8515625" style="123" customWidth="1"/>
    <col min="2" max="2" width="10.57421875" style="123" bestFit="1" customWidth="1"/>
    <col min="3" max="3" width="10.7109375" style="123" bestFit="1" customWidth="1"/>
    <col min="4" max="4" width="8.57421875" style="123" bestFit="1" customWidth="1"/>
    <col min="5" max="5" width="10.7109375" style="123" bestFit="1" customWidth="1"/>
    <col min="6" max="6" width="10.57421875" style="123" bestFit="1" customWidth="1"/>
    <col min="7" max="7" width="9.7109375" style="123" customWidth="1"/>
    <col min="8" max="8" width="10.57421875" style="123" bestFit="1" customWidth="1"/>
    <col min="9" max="9" width="10.7109375" style="123" bestFit="1" customWidth="1"/>
    <col min="10" max="10" width="8.57421875" style="123" customWidth="1"/>
    <col min="11" max="11" width="10.7109375" style="123" bestFit="1" customWidth="1"/>
    <col min="12" max="12" width="10.57421875" style="123" bestFit="1" customWidth="1"/>
    <col min="13" max="13" width="10.8515625" style="123" bestFit="1" customWidth="1"/>
    <col min="14" max="14" width="11.57421875" style="123" customWidth="1"/>
    <col min="15" max="15" width="11.28125" style="123" customWidth="1"/>
    <col min="16" max="16" width="9.00390625" style="123" customWidth="1"/>
    <col min="17" max="17" width="10.8515625" style="123" customWidth="1"/>
    <col min="18" max="18" width="12.7109375" style="123" bestFit="1" customWidth="1"/>
    <col min="19" max="19" width="9.8515625" style="123" bestFit="1" customWidth="1"/>
    <col min="20" max="21" width="11.140625" style="123" bestFit="1" customWidth="1"/>
    <col min="22" max="23" width="10.28125" style="123" customWidth="1"/>
    <col min="24" max="24" width="12.71093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83" t="s">
        <v>67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4" t="s">
        <v>43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6"/>
    </row>
    <row r="5" spans="1:25" s="254" customFormat="1" ht="15.75" customHeight="1" thickBot="1" thickTop="1">
      <c r="A5" s="705" t="s">
        <v>66</v>
      </c>
      <c r="B5" s="700" t="s">
        <v>35</v>
      </c>
      <c r="C5" s="701"/>
      <c r="D5" s="701"/>
      <c r="E5" s="701"/>
      <c r="F5" s="701"/>
      <c r="G5" s="701"/>
      <c r="H5" s="701"/>
      <c r="I5" s="701"/>
      <c r="J5" s="702"/>
      <c r="K5" s="702"/>
      <c r="L5" s="702"/>
      <c r="M5" s="703"/>
      <c r="N5" s="700" t="s">
        <v>34</v>
      </c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4"/>
    </row>
    <row r="6" spans="1:25" s="163" customFormat="1" ht="26.25" customHeight="1">
      <c r="A6" s="706"/>
      <c r="B6" s="689" t="s">
        <v>151</v>
      </c>
      <c r="C6" s="690"/>
      <c r="D6" s="690"/>
      <c r="E6" s="690"/>
      <c r="F6" s="690"/>
      <c r="G6" s="686" t="s">
        <v>33</v>
      </c>
      <c r="H6" s="689" t="s">
        <v>152</v>
      </c>
      <c r="I6" s="690"/>
      <c r="J6" s="690"/>
      <c r="K6" s="690"/>
      <c r="L6" s="690"/>
      <c r="M6" s="697" t="s">
        <v>32</v>
      </c>
      <c r="N6" s="689" t="s">
        <v>153</v>
      </c>
      <c r="O6" s="690"/>
      <c r="P6" s="690"/>
      <c r="Q6" s="690"/>
      <c r="R6" s="690"/>
      <c r="S6" s="686" t="s">
        <v>33</v>
      </c>
      <c r="T6" s="689" t="s">
        <v>154</v>
      </c>
      <c r="U6" s="690"/>
      <c r="V6" s="690"/>
      <c r="W6" s="690"/>
      <c r="X6" s="690"/>
      <c r="Y6" s="691" t="s">
        <v>32</v>
      </c>
    </row>
    <row r="7" spans="1:25" s="163" customFormat="1" ht="26.25" customHeight="1">
      <c r="A7" s="707"/>
      <c r="B7" s="678" t="s">
        <v>21</v>
      </c>
      <c r="C7" s="679"/>
      <c r="D7" s="680" t="s">
        <v>20</v>
      </c>
      <c r="E7" s="679"/>
      <c r="F7" s="681" t="s">
        <v>16</v>
      </c>
      <c r="G7" s="687"/>
      <c r="H7" s="678" t="s">
        <v>21</v>
      </c>
      <c r="I7" s="679"/>
      <c r="J7" s="680" t="s">
        <v>20</v>
      </c>
      <c r="K7" s="679"/>
      <c r="L7" s="681" t="s">
        <v>16</v>
      </c>
      <c r="M7" s="698"/>
      <c r="N7" s="678" t="s">
        <v>21</v>
      </c>
      <c r="O7" s="679"/>
      <c r="P7" s="680" t="s">
        <v>20</v>
      </c>
      <c r="Q7" s="679"/>
      <c r="R7" s="681" t="s">
        <v>16</v>
      </c>
      <c r="S7" s="687"/>
      <c r="T7" s="678" t="s">
        <v>21</v>
      </c>
      <c r="U7" s="679"/>
      <c r="V7" s="680" t="s">
        <v>20</v>
      </c>
      <c r="W7" s="679"/>
      <c r="X7" s="681" t="s">
        <v>16</v>
      </c>
      <c r="Y7" s="692"/>
    </row>
    <row r="8" spans="1:25" s="250" customFormat="1" ht="15" thickBot="1">
      <c r="A8" s="708"/>
      <c r="B8" s="253" t="s">
        <v>18</v>
      </c>
      <c r="C8" s="251" t="s">
        <v>17</v>
      </c>
      <c r="D8" s="252" t="s">
        <v>18</v>
      </c>
      <c r="E8" s="251" t="s">
        <v>17</v>
      </c>
      <c r="F8" s="682"/>
      <c r="G8" s="688"/>
      <c r="H8" s="253" t="s">
        <v>18</v>
      </c>
      <c r="I8" s="251" t="s">
        <v>17</v>
      </c>
      <c r="J8" s="252" t="s">
        <v>18</v>
      </c>
      <c r="K8" s="251" t="s">
        <v>17</v>
      </c>
      <c r="L8" s="682"/>
      <c r="M8" s="699"/>
      <c r="N8" s="253" t="s">
        <v>18</v>
      </c>
      <c r="O8" s="251" t="s">
        <v>17</v>
      </c>
      <c r="P8" s="252" t="s">
        <v>18</v>
      </c>
      <c r="Q8" s="251" t="s">
        <v>17</v>
      </c>
      <c r="R8" s="682"/>
      <c r="S8" s="688"/>
      <c r="T8" s="253" t="s">
        <v>18</v>
      </c>
      <c r="U8" s="251" t="s">
        <v>17</v>
      </c>
      <c r="V8" s="252" t="s">
        <v>18</v>
      </c>
      <c r="W8" s="251" t="s">
        <v>17</v>
      </c>
      <c r="X8" s="682"/>
      <c r="Y8" s="693"/>
    </row>
    <row r="9" spans="1:25" s="152" customFormat="1" ht="18" customHeight="1" thickBot="1" thickTop="1">
      <c r="A9" s="292" t="s">
        <v>23</v>
      </c>
      <c r="B9" s="421">
        <f>B10+B23+B40+B50+B64+B74</f>
        <v>447950</v>
      </c>
      <c r="C9" s="422">
        <f>C10+C23+C40+C50+C64+C74</f>
        <v>460024</v>
      </c>
      <c r="D9" s="423">
        <f>D10+D23+D40+D50+D64+D74</f>
        <v>3069</v>
      </c>
      <c r="E9" s="422">
        <f>E10+E23+E40+E50+E64+E74</f>
        <v>4722</v>
      </c>
      <c r="F9" s="423">
        <f aca="true" t="shared" si="0" ref="F9:F42">SUM(B9:E9)</f>
        <v>915765</v>
      </c>
      <c r="G9" s="424">
        <f aca="true" t="shared" si="1" ref="G9:G42">F9/$F$9</f>
        <v>1</v>
      </c>
      <c r="H9" s="421">
        <f>H10+H23+H40+H50+H64+H74</f>
        <v>419463</v>
      </c>
      <c r="I9" s="422">
        <f>I10+I23+I40+I50+I64+I74</f>
        <v>433626</v>
      </c>
      <c r="J9" s="423">
        <f>J10+J23+J40+J50+J64+J74</f>
        <v>3657</v>
      </c>
      <c r="K9" s="422">
        <f>K10+K23+K40+K50+K64+K74</f>
        <v>3335</v>
      </c>
      <c r="L9" s="423">
        <f aca="true" t="shared" si="2" ref="L9:L42">SUM(H9:K9)</f>
        <v>860081</v>
      </c>
      <c r="M9" s="425">
        <f aca="true" t="shared" si="3" ref="M9:M42">IF(ISERROR(F9/L9-1),"         /0",(F9/L9-1))</f>
        <v>0.06474273934664287</v>
      </c>
      <c r="N9" s="421">
        <f>N10+N23+N40+N50+N64+N74</f>
        <v>4970886</v>
      </c>
      <c r="O9" s="422">
        <f>O10+O23+O40+O50+O64+O74</f>
        <v>4876710</v>
      </c>
      <c r="P9" s="423">
        <f>P10+P23+P40+P50+P64+P74</f>
        <v>46659</v>
      </c>
      <c r="Q9" s="422">
        <f>Q10+Q23+Q40+Q50+Q64+Q74</f>
        <v>52500</v>
      </c>
      <c r="R9" s="423">
        <f aca="true" t="shared" si="4" ref="R9:R42">SUM(N9:Q9)</f>
        <v>9946755</v>
      </c>
      <c r="S9" s="424">
        <f aca="true" t="shared" si="5" ref="S9:S42">R9/$R$9</f>
        <v>1</v>
      </c>
      <c r="T9" s="421">
        <f>T10+T23+T40+T50+T64+T74</f>
        <v>4498624</v>
      </c>
      <c r="U9" s="422">
        <f>U10+U23+U40+U50+U64+U74</f>
        <v>4407251</v>
      </c>
      <c r="V9" s="423">
        <f>V10+V23+V40+V50+V64+V74</f>
        <v>40636</v>
      </c>
      <c r="W9" s="422">
        <f>W10+W23+W40+W50+W64+W74</f>
        <v>38275</v>
      </c>
      <c r="X9" s="423">
        <f aca="true" t="shared" si="6" ref="X9:X42">SUM(T9:W9)</f>
        <v>8984786</v>
      </c>
      <c r="Y9" s="425">
        <f>IF(ISERROR(R9/X9-1),"         /0",(R9/X9-1))</f>
        <v>0.10706643430349927</v>
      </c>
    </row>
    <row r="10" spans="1:25" s="267" customFormat="1" ht="19.5" customHeight="1">
      <c r="A10" s="276" t="s">
        <v>59</v>
      </c>
      <c r="B10" s="273">
        <f>SUM(B11:B22)</f>
        <v>131927</v>
      </c>
      <c r="C10" s="272">
        <f>SUM(C11:C22)</f>
        <v>134398</v>
      </c>
      <c r="D10" s="271">
        <f>SUM(D11:D22)</f>
        <v>37</v>
      </c>
      <c r="E10" s="272">
        <f>SUM(E11:E22)</f>
        <v>29</v>
      </c>
      <c r="F10" s="271">
        <f t="shared" si="0"/>
        <v>266391</v>
      </c>
      <c r="G10" s="274">
        <f t="shared" si="1"/>
        <v>0.29089449804262013</v>
      </c>
      <c r="H10" s="273">
        <f>SUM(H11:H22)</f>
        <v>122374</v>
      </c>
      <c r="I10" s="272">
        <f>SUM(I11:I22)</f>
        <v>127909</v>
      </c>
      <c r="J10" s="271">
        <f>SUM(J11:J22)</f>
        <v>12</v>
      </c>
      <c r="K10" s="272">
        <f>SUM(K11:K22)</f>
        <v>2</v>
      </c>
      <c r="L10" s="271">
        <f t="shared" si="2"/>
        <v>250297</v>
      </c>
      <c r="M10" s="275">
        <f t="shared" si="3"/>
        <v>0.06429961206087165</v>
      </c>
      <c r="N10" s="273">
        <f>SUM(N11:N22)</f>
        <v>1491048</v>
      </c>
      <c r="O10" s="272">
        <f>SUM(O11:O22)</f>
        <v>1471090</v>
      </c>
      <c r="P10" s="271">
        <f>SUM(P11:P22)</f>
        <v>720</v>
      </c>
      <c r="Q10" s="272">
        <f>SUM(Q11:Q22)</f>
        <v>414</v>
      </c>
      <c r="R10" s="271">
        <f t="shared" si="4"/>
        <v>2963272</v>
      </c>
      <c r="S10" s="274">
        <f t="shared" si="5"/>
        <v>0.2979134401118757</v>
      </c>
      <c r="T10" s="273">
        <f>SUM(T11:T22)</f>
        <v>1385583</v>
      </c>
      <c r="U10" s="272">
        <f>SUM(U11:U22)</f>
        <v>1391073</v>
      </c>
      <c r="V10" s="271">
        <f>SUM(V11:V22)</f>
        <v>2136</v>
      </c>
      <c r="W10" s="272">
        <f>SUM(W11:W22)</f>
        <v>463</v>
      </c>
      <c r="X10" s="271">
        <f t="shared" si="6"/>
        <v>2779255</v>
      </c>
      <c r="Y10" s="268">
        <f aca="true" t="shared" si="7" ref="Y10:Y42">IF(ISERROR(R10/X10-1),"         /0",IF(R10/X10&gt;5,"  *  ",(R10/X10-1)))</f>
        <v>0.06621090903857318</v>
      </c>
    </row>
    <row r="11" spans="1:25" ht="19.5" customHeight="1">
      <c r="A11" s="219" t="s">
        <v>156</v>
      </c>
      <c r="B11" s="217">
        <v>53534</v>
      </c>
      <c r="C11" s="214">
        <v>53526</v>
      </c>
      <c r="D11" s="213">
        <v>35</v>
      </c>
      <c r="E11" s="214">
        <v>0</v>
      </c>
      <c r="F11" s="213">
        <f t="shared" si="0"/>
        <v>107095</v>
      </c>
      <c r="G11" s="216">
        <f t="shared" si="1"/>
        <v>0.11694594137142171</v>
      </c>
      <c r="H11" s="217">
        <v>45967</v>
      </c>
      <c r="I11" s="214">
        <v>45509</v>
      </c>
      <c r="J11" s="213">
        <v>6</v>
      </c>
      <c r="K11" s="214"/>
      <c r="L11" s="213">
        <f t="shared" si="2"/>
        <v>91482</v>
      </c>
      <c r="M11" s="218">
        <f t="shared" si="3"/>
        <v>0.17066745370674008</v>
      </c>
      <c r="N11" s="217">
        <v>557748</v>
      </c>
      <c r="O11" s="214">
        <v>549055</v>
      </c>
      <c r="P11" s="213">
        <v>250</v>
      </c>
      <c r="Q11" s="214">
        <v>203</v>
      </c>
      <c r="R11" s="213">
        <f t="shared" si="4"/>
        <v>1107256</v>
      </c>
      <c r="S11" s="216">
        <f t="shared" si="5"/>
        <v>0.11131831436483557</v>
      </c>
      <c r="T11" s="217">
        <v>505195</v>
      </c>
      <c r="U11" s="214">
        <v>494365</v>
      </c>
      <c r="V11" s="213">
        <v>2032</v>
      </c>
      <c r="W11" s="214">
        <v>386</v>
      </c>
      <c r="X11" s="213">
        <f t="shared" si="6"/>
        <v>1001978</v>
      </c>
      <c r="Y11" s="212">
        <f t="shared" si="7"/>
        <v>0.10507017120136375</v>
      </c>
    </row>
    <row r="12" spans="1:25" ht="19.5" customHeight="1">
      <c r="A12" s="219" t="s">
        <v>178</v>
      </c>
      <c r="B12" s="217">
        <v>21791</v>
      </c>
      <c r="C12" s="214">
        <v>22231</v>
      </c>
      <c r="D12" s="213">
        <v>0</v>
      </c>
      <c r="E12" s="214">
        <v>0</v>
      </c>
      <c r="F12" s="213">
        <f t="shared" si="0"/>
        <v>44022</v>
      </c>
      <c r="G12" s="216">
        <f t="shared" si="1"/>
        <v>0.048071284663641876</v>
      </c>
      <c r="H12" s="217">
        <v>20001</v>
      </c>
      <c r="I12" s="214">
        <v>21375</v>
      </c>
      <c r="J12" s="213"/>
      <c r="K12" s="214"/>
      <c r="L12" s="213">
        <f t="shared" si="2"/>
        <v>41376</v>
      </c>
      <c r="M12" s="218">
        <f t="shared" si="3"/>
        <v>0.0639501160092808</v>
      </c>
      <c r="N12" s="217">
        <v>235456</v>
      </c>
      <c r="O12" s="214">
        <v>238808</v>
      </c>
      <c r="P12" s="213"/>
      <c r="Q12" s="214"/>
      <c r="R12" s="213">
        <f t="shared" si="4"/>
        <v>474264</v>
      </c>
      <c r="S12" s="216">
        <f t="shared" si="5"/>
        <v>0.04768027361687304</v>
      </c>
      <c r="T12" s="217">
        <v>231168</v>
      </c>
      <c r="U12" s="214">
        <v>242927</v>
      </c>
      <c r="V12" s="213"/>
      <c r="W12" s="214"/>
      <c r="X12" s="213">
        <f t="shared" si="6"/>
        <v>474095</v>
      </c>
      <c r="Y12" s="212">
        <f t="shared" si="7"/>
        <v>0.00035646864025151714</v>
      </c>
    </row>
    <row r="13" spans="1:25" ht="19.5" customHeight="1">
      <c r="A13" s="219" t="s">
        <v>180</v>
      </c>
      <c r="B13" s="217">
        <v>17987</v>
      </c>
      <c r="C13" s="214">
        <v>18057</v>
      </c>
      <c r="D13" s="213">
        <v>0</v>
      </c>
      <c r="E13" s="214">
        <v>0</v>
      </c>
      <c r="F13" s="213">
        <f>SUM(B13:E13)</f>
        <v>36044</v>
      </c>
      <c r="G13" s="216">
        <f>F13/$F$9</f>
        <v>0.03935944265177201</v>
      </c>
      <c r="H13" s="217">
        <v>15675</v>
      </c>
      <c r="I13" s="214">
        <v>16360</v>
      </c>
      <c r="J13" s="213"/>
      <c r="K13" s="214"/>
      <c r="L13" s="213">
        <f>SUM(H13:K13)</f>
        <v>32035</v>
      </c>
      <c r="M13" s="218">
        <f>IF(ISERROR(F13/L13-1),"         /0",(F13/L13-1))</f>
        <v>0.1251443733416575</v>
      </c>
      <c r="N13" s="217">
        <v>211531</v>
      </c>
      <c r="O13" s="214">
        <v>208647</v>
      </c>
      <c r="P13" s="213"/>
      <c r="Q13" s="214"/>
      <c r="R13" s="213">
        <f>SUM(N13:Q13)</f>
        <v>420178</v>
      </c>
      <c r="S13" s="216">
        <f>R13/$R$9</f>
        <v>0.04224272136993421</v>
      </c>
      <c r="T13" s="217">
        <v>166615</v>
      </c>
      <c r="U13" s="214">
        <v>164344</v>
      </c>
      <c r="V13" s="213"/>
      <c r="W13" s="214"/>
      <c r="X13" s="213">
        <f>SUM(T13:W13)</f>
        <v>330959</v>
      </c>
      <c r="Y13" s="212">
        <f>IF(ISERROR(R13/X13-1),"         /0",IF(R13/X13&gt;5,"  *  ",(R13/X13-1)))</f>
        <v>0.2695771983840898</v>
      </c>
    </row>
    <row r="14" spans="1:25" ht="19.5" customHeight="1">
      <c r="A14" s="219" t="s">
        <v>183</v>
      </c>
      <c r="B14" s="217">
        <v>10766</v>
      </c>
      <c r="C14" s="214">
        <v>11581</v>
      </c>
      <c r="D14" s="213">
        <v>0</v>
      </c>
      <c r="E14" s="214">
        <v>0</v>
      </c>
      <c r="F14" s="213">
        <f t="shared" si="0"/>
        <v>22347</v>
      </c>
      <c r="G14" s="216">
        <f t="shared" si="1"/>
        <v>0.024402548688801165</v>
      </c>
      <c r="H14" s="217">
        <v>11472</v>
      </c>
      <c r="I14" s="214">
        <v>11942</v>
      </c>
      <c r="J14" s="213"/>
      <c r="K14" s="214"/>
      <c r="L14" s="213">
        <f t="shared" si="2"/>
        <v>23414</v>
      </c>
      <c r="M14" s="218">
        <f t="shared" si="3"/>
        <v>-0.045571025881950944</v>
      </c>
      <c r="N14" s="217">
        <v>132557</v>
      </c>
      <c r="O14" s="214">
        <v>127658</v>
      </c>
      <c r="P14" s="213"/>
      <c r="Q14" s="214"/>
      <c r="R14" s="213">
        <f t="shared" si="4"/>
        <v>260215</v>
      </c>
      <c r="S14" s="216">
        <f t="shared" si="5"/>
        <v>0.026160793143090385</v>
      </c>
      <c r="T14" s="217">
        <v>128443</v>
      </c>
      <c r="U14" s="214">
        <v>126835</v>
      </c>
      <c r="V14" s="213"/>
      <c r="W14" s="214"/>
      <c r="X14" s="213">
        <f t="shared" si="6"/>
        <v>255278</v>
      </c>
      <c r="Y14" s="212">
        <f t="shared" si="7"/>
        <v>0.019339700248356628</v>
      </c>
    </row>
    <row r="15" spans="1:25" ht="19.5" customHeight="1">
      <c r="A15" s="219" t="s">
        <v>184</v>
      </c>
      <c r="B15" s="217">
        <v>9769</v>
      </c>
      <c r="C15" s="214">
        <v>10041</v>
      </c>
      <c r="D15" s="213">
        <v>0</v>
      </c>
      <c r="E15" s="214">
        <v>0</v>
      </c>
      <c r="F15" s="213">
        <f>SUM(B15:E15)</f>
        <v>19810</v>
      </c>
      <c r="G15" s="216">
        <f>F15/$F$9</f>
        <v>0.021632187296959374</v>
      </c>
      <c r="H15" s="217">
        <v>9698</v>
      </c>
      <c r="I15" s="214">
        <v>10973</v>
      </c>
      <c r="J15" s="213">
        <v>0</v>
      </c>
      <c r="K15" s="214"/>
      <c r="L15" s="213">
        <f>SUM(H15:K15)</f>
        <v>20671</v>
      </c>
      <c r="M15" s="218">
        <f>IF(ISERROR(F15/L15-1),"         /0",(F15/L15-1))</f>
        <v>-0.04165255672197765</v>
      </c>
      <c r="N15" s="217">
        <v>114278</v>
      </c>
      <c r="O15" s="214">
        <v>115590</v>
      </c>
      <c r="P15" s="213">
        <v>272</v>
      </c>
      <c r="Q15" s="214">
        <v>0</v>
      </c>
      <c r="R15" s="213">
        <f>SUM(N15:Q15)</f>
        <v>230140</v>
      </c>
      <c r="S15" s="216">
        <f>R15/$R$9</f>
        <v>0.02313719398939654</v>
      </c>
      <c r="T15" s="217">
        <v>116017</v>
      </c>
      <c r="U15" s="214">
        <v>122544</v>
      </c>
      <c r="V15" s="213">
        <v>0</v>
      </c>
      <c r="W15" s="214"/>
      <c r="X15" s="213">
        <f>SUM(T15:W15)</f>
        <v>238561</v>
      </c>
      <c r="Y15" s="212">
        <f>IF(ISERROR(R15/X15-1),"         /0",IF(R15/X15&gt;5,"  *  ",(R15/X15-1)))</f>
        <v>-0.03529914780705978</v>
      </c>
    </row>
    <row r="16" spans="1:25" ht="19.5" customHeight="1">
      <c r="A16" s="219" t="s">
        <v>157</v>
      </c>
      <c r="B16" s="217">
        <v>6094</v>
      </c>
      <c r="C16" s="214">
        <v>5882</v>
      </c>
      <c r="D16" s="213">
        <v>0</v>
      </c>
      <c r="E16" s="214">
        <v>0</v>
      </c>
      <c r="F16" s="213">
        <f>SUM(B16:E16)</f>
        <v>11976</v>
      </c>
      <c r="G16" s="216">
        <f>F16/$F$9</f>
        <v>0.01307759086665247</v>
      </c>
      <c r="H16" s="217">
        <v>6154</v>
      </c>
      <c r="I16" s="214">
        <v>6048</v>
      </c>
      <c r="J16" s="213"/>
      <c r="K16" s="214"/>
      <c r="L16" s="213">
        <f>SUM(H16:K16)</f>
        <v>12202</v>
      </c>
      <c r="M16" s="218">
        <f>IF(ISERROR(F16/L16-1),"         /0",(F16/L16-1))</f>
        <v>-0.018521553843632188</v>
      </c>
      <c r="N16" s="217">
        <v>65222</v>
      </c>
      <c r="O16" s="214">
        <v>63453</v>
      </c>
      <c r="P16" s="213"/>
      <c r="Q16" s="214"/>
      <c r="R16" s="213">
        <f>SUM(N16:Q16)</f>
        <v>128675</v>
      </c>
      <c r="S16" s="216">
        <f>R16/$R$9</f>
        <v>0.012936379754000174</v>
      </c>
      <c r="T16" s="217">
        <v>64220</v>
      </c>
      <c r="U16" s="214">
        <v>63970</v>
      </c>
      <c r="V16" s="213"/>
      <c r="W16" s="214"/>
      <c r="X16" s="213">
        <f>SUM(T16:W16)</f>
        <v>128190</v>
      </c>
      <c r="Y16" s="212">
        <f>IF(ISERROR(R16/X16-1),"         /0",IF(R16/X16&gt;5,"  *  ",(R16/X16-1)))</f>
        <v>0.003783446446680605</v>
      </c>
    </row>
    <row r="17" spans="1:25" ht="19.5" customHeight="1">
      <c r="A17" s="219" t="s">
        <v>193</v>
      </c>
      <c r="B17" s="217">
        <v>4933</v>
      </c>
      <c r="C17" s="214">
        <v>5040</v>
      </c>
      <c r="D17" s="213">
        <v>0</v>
      </c>
      <c r="E17" s="214">
        <v>0</v>
      </c>
      <c r="F17" s="213">
        <f>SUM(B17:E17)</f>
        <v>9973</v>
      </c>
      <c r="G17" s="216">
        <f>F17/$F$9</f>
        <v>0.010890348506439971</v>
      </c>
      <c r="H17" s="217">
        <v>5428</v>
      </c>
      <c r="I17" s="214">
        <v>7018</v>
      </c>
      <c r="J17" s="213"/>
      <c r="K17" s="214"/>
      <c r="L17" s="213">
        <f>SUM(H17:K17)</f>
        <v>12446</v>
      </c>
      <c r="M17" s="218">
        <f>IF(ISERROR(F17/L17-1),"         /0",(F17/L17-1))</f>
        <v>-0.19869837698859072</v>
      </c>
      <c r="N17" s="217">
        <v>68845</v>
      </c>
      <c r="O17" s="214">
        <v>68671</v>
      </c>
      <c r="P17" s="213"/>
      <c r="Q17" s="214"/>
      <c r="R17" s="213">
        <f>SUM(N17:Q17)</f>
        <v>137516</v>
      </c>
      <c r="S17" s="216">
        <f>R17/$R$9</f>
        <v>0.013825212343120948</v>
      </c>
      <c r="T17" s="217">
        <v>64563</v>
      </c>
      <c r="U17" s="214">
        <v>74982</v>
      </c>
      <c r="V17" s="213"/>
      <c r="W17" s="214"/>
      <c r="X17" s="213">
        <f>SUM(T17:W17)</f>
        <v>139545</v>
      </c>
      <c r="Y17" s="212">
        <f>IF(ISERROR(R17/X17-1),"         /0",IF(R17/X17&gt;5,"  *  ",(R17/X17-1)))</f>
        <v>-0.01454011250850984</v>
      </c>
    </row>
    <row r="18" spans="1:25" ht="19.5" customHeight="1">
      <c r="A18" s="219" t="s">
        <v>182</v>
      </c>
      <c r="B18" s="217">
        <v>3084</v>
      </c>
      <c r="C18" s="214">
        <v>3434</v>
      </c>
      <c r="D18" s="213">
        <v>0</v>
      </c>
      <c r="E18" s="214">
        <v>0</v>
      </c>
      <c r="F18" s="213">
        <f>SUM(B18:E18)</f>
        <v>6518</v>
      </c>
      <c r="G18" s="216">
        <f>F18/$F$9</f>
        <v>0.0071175465321343355</v>
      </c>
      <c r="H18" s="217">
        <v>4504</v>
      </c>
      <c r="I18" s="214">
        <v>4596</v>
      </c>
      <c r="J18" s="213"/>
      <c r="K18" s="214"/>
      <c r="L18" s="213">
        <f>SUM(H18:K18)</f>
        <v>9100</v>
      </c>
      <c r="M18" s="218">
        <f>IF(ISERROR(F18/L18-1),"         /0",(F18/L18-1))</f>
        <v>-0.2837362637362637</v>
      </c>
      <c r="N18" s="217">
        <v>48902</v>
      </c>
      <c r="O18" s="214">
        <v>45600</v>
      </c>
      <c r="P18" s="213"/>
      <c r="Q18" s="214"/>
      <c r="R18" s="213">
        <f>SUM(N18:Q18)</f>
        <v>94502</v>
      </c>
      <c r="S18" s="216">
        <f>R18/$R$9</f>
        <v>0.009500786940062362</v>
      </c>
      <c r="T18" s="217">
        <v>57111</v>
      </c>
      <c r="U18" s="214">
        <v>53636</v>
      </c>
      <c r="V18" s="213"/>
      <c r="W18" s="214"/>
      <c r="X18" s="213">
        <f>SUM(T18:W18)</f>
        <v>110747</v>
      </c>
      <c r="Y18" s="212">
        <f>IF(ISERROR(R18/X18-1),"         /0",IF(R18/X18&gt;5,"  *  ",(R18/X18-1)))</f>
        <v>-0.14668568900286238</v>
      </c>
    </row>
    <row r="19" spans="1:25" ht="19.5" customHeight="1">
      <c r="A19" s="219" t="s">
        <v>196</v>
      </c>
      <c r="B19" s="217">
        <v>1875</v>
      </c>
      <c r="C19" s="214">
        <v>2572</v>
      </c>
      <c r="D19" s="213">
        <v>0</v>
      </c>
      <c r="E19" s="214">
        <v>0</v>
      </c>
      <c r="F19" s="213">
        <f t="shared" si="0"/>
        <v>4447</v>
      </c>
      <c r="G19" s="216">
        <f t="shared" si="1"/>
        <v>0.0048560493139615515</v>
      </c>
      <c r="H19" s="217">
        <v>2121</v>
      </c>
      <c r="I19" s="214">
        <v>2862</v>
      </c>
      <c r="J19" s="213"/>
      <c r="K19" s="214"/>
      <c r="L19" s="213">
        <f t="shared" si="2"/>
        <v>4983</v>
      </c>
      <c r="M19" s="218">
        <f t="shared" si="3"/>
        <v>-0.10756572345976323</v>
      </c>
      <c r="N19" s="217">
        <v>31673</v>
      </c>
      <c r="O19" s="214">
        <v>30411</v>
      </c>
      <c r="P19" s="213"/>
      <c r="Q19" s="214"/>
      <c r="R19" s="213">
        <f t="shared" si="4"/>
        <v>62084</v>
      </c>
      <c r="S19" s="216">
        <f t="shared" si="5"/>
        <v>0.006241633577985986</v>
      </c>
      <c r="T19" s="217">
        <v>34670</v>
      </c>
      <c r="U19" s="214">
        <v>33420</v>
      </c>
      <c r="V19" s="213"/>
      <c r="W19" s="214"/>
      <c r="X19" s="213">
        <f t="shared" si="6"/>
        <v>68090</v>
      </c>
      <c r="Y19" s="212">
        <f t="shared" si="7"/>
        <v>-0.08820678513731828</v>
      </c>
    </row>
    <row r="20" spans="1:25" ht="19.5" customHeight="1">
      <c r="A20" s="219" t="s">
        <v>188</v>
      </c>
      <c r="B20" s="217">
        <v>912</v>
      </c>
      <c r="C20" s="214">
        <v>1029</v>
      </c>
      <c r="D20" s="213">
        <v>0</v>
      </c>
      <c r="E20" s="214">
        <v>0</v>
      </c>
      <c r="F20" s="213">
        <f>SUM(B20:E20)</f>
        <v>1941</v>
      </c>
      <c r="G20" s="216">
        <f>F20/$F$9</f>
        <v>0.002119539401484005</v>
      </c>
      <c r="H20" s="217">
        <v>991</v>
      </c>
      <c r="I20" s="214">
        <v>1101</v>
      </c>
      <c r="J20" s="213"/>
      <c r="K20" s="214"/>
      <c r="L20" s="213">
        <f>SUM(H20:K20)</f>
        <v>2092</v>
      </c>
      <c r="M20" s="218">
        <f>IF(ISERROR(F20/L20-1),"         /0",(F20/L20-1))</f>
        <v>-0.07217973231357555</v>
      </c>
      <c r="N20" s="217">
        <v>8537</v>
      </c>
      <c r="O20" s="214">
        <v>12119</v>
      </c>
      <c r="P20" s="213"/>
      <c r="Q20" s="214"/>
      <c r="R20" s="213">
        <f>SUM(N20:Q20)</f>
        <v>20656</v>
      </c>
      <c r="S20" s="216">
        <f>R20/$R$9</f>
        <v>0.002076657161054032</v>
      </c>
      <c r="T20" s="217">
        <v>9582</v>
      </c>
      <c r="U20" s="214">
        <v>12131</v>
      </c>
      <c r="V20" s="213"/>
      <c r="W20" s="214"/>
      <c r="X20" s="213">
        <f>SUM(T20:W20)</f>
        <v>21713</v>
      </c>
      <c r="Y20" s="212">
        <f>IF(ISERROR(R20/X20-1),"         /0",IF(R20/X20&gt;5,"  *  ",(R20/X20-1)))</f>
        <v>-0.048680513977801265</v>
      </c>
    </row>
    <row r="21" spans="1:25" ht="19.5" customHeight="1">
      <c r="A21" s="219" t="s">
        <v>187</v>
      </c>
      <c r="B21" s="217">
        <v>1056</v>
      </c>
      <c r="C21" s="214">
        <v>866</v>
      </c>
      <c r="D21" s="213">
        <v>0</v>
      </c>
      <c r="E21" s="214">
        <v>0</v>
      </c>
      <c r="F21" s="213">
        <f t="shared" si="0"/>
        <v>1922</v>
      </c>
      <c r="G21" s="216">
        <f t="shared" si="1"/>
        <v>0.0020987917205833374</v>
      </c>
      <c r="H21" s="217">
        <v>249</v>
      </c>
      <c r="I21" s="214"/>
      <c r="J21" s="213"/>
      <c r="K21" s="214"/>
      <c r="L21" s="213">
        <f t="shared" si="2"/>
        <v>249</v>
      </c>
      <c r="M21" s="218">
        <f t="shared" si="3"/>
        <v>6.718875502008032</v>
      </c>
      <c r="N21" s="217">
        <v>14816</v>
      </c>
      <c r="O21" s="214">
        <v>8991</v>
      </c>
      <c r="P21" s="213"/>
      <c r="Q21" s="214"/>
      <c r="R21" s="213">
        <f t="shared" si="4"/>
        <v>23807</v>
      </c>
      <c r="S21" s="216">
        <f t="shared" si="5"/>
        <v>0.0023934438920029696</v>
      </c>
      <c r="T21" s="217">
        <v>5602</v>
      </c>
      <c r="U21" s="214"/>
      <c r="V21" s="213"/>
      <c r="W21" s="214"/>
      <c r="X21" s="213">
        <f t="shared" si="6"/>
        <v>5602</v>
      </c>
      <c r="Y21" s="212">
        <f t="shared" si="7"/>
        <v>3.2497322384862546</v>
      </c>
    </row>
    <row r="22" spans="1:25" ht="19.5" customHeight="1" thickBot="1">
      <c r="A22" s="219" t="s">
        <v>168</v>
      </c>
      <c r="B22" s="217">
        <v>126</v>
      </c>
      <c r="C22" s="214">
        <v>139</v>
      </c>
      <c r="D22" s="213">
        <v>2</v>
      </c>
      <c r="E22" s="214">
        <v>29</v>
      </c>
      <c r="F22" s="213">
        <f t="shared" si="0"/>
        <v>296</v>
      </c>
      <c r="G22" s="216">
        <f t="shared" si="1"/>
        <v>0.0003232270287682975</v>
      </c>
      <c r="H22" s="217">
        <v>114</v>
      </c>
      <c r="I22" s="214">
        <v>125</v>
      </c>
      <c r="J22" s="213">
        <v>6</v>
      </c>
      <c r="K22" s="214">
        <v>2</v>
      </c>
      <c r="L22" s="213">
        <f t="shared" si="2"/>
        <v>247</v>
      </c>
      <c r="M22" s="218">
        <f t="shared" si="3"/>
        <v>0.19838056680161942</v>
      </c>
      <c r="N22" s="217">
        <v>1483</v>
      </c>
      <c r="O22" s="214">
        <v>2087</v>
      </c>
      <c r="P22" s="213">
        <v>198</v>
      </c>
      <c r="Q22" s="214">
        <v>211</v>
      </c>
      <c r="R22" s="213">
        <f t="shared" si="4"/>
        <v>3979</v>
      </c>
      <c r="S22" s="216">
        <f t="shared" si="5"/>
        <v>0.0004000299595194614</v>
      </c>
      <c r="T22" s="217">
        <v>2397</v>
      </c>
      <c r="U22" s="214">
        <v>1919</v>
      </c>
      <c r="V22" s="213">
        <v>104</v>
      </c>
      <c r="W22" s="214">
        <v>77</v>
      </c>
      <c r="X22" s="213">
        <f t="shared" si="6"/>
        <v>4497</v>
      </c>
      <c r="Y22" s="212">
        <f t="shared" si="7"/>
        <v>-0.11518790304647542</v>
      </c>
    </row>
    <row r="23" spans="1:25" s="267" customFormat="1" ht="19.5" customHeight="1">
      <c r="A23" s="276" t="s">
        <v>58</v>
      </c>
      <c r="B23" s="273">
        <f>SUM(B24:B39)</f>
        <v>121040</v>
      </c>
      <c r="C23" s="272">
        <f>SUM(C24:C39)</f>
        <v>119955</v>
      </c>
      <c r="D23" s="271">
        <f>SUM(D24:D39)</f>
        <v>1443</v>
      </c>
      <c r="E23" s="272">
        <f>SUM(E24:E39)</f>
        <v>3076</v>
      </c>
      <c r="F23" s="271">
        <f t="shared" si="0"/>
        <v>245514</v>
      </c>
      <c r="G23" s="274">
        <f t="shared" si="1"/>
        <v>0.26809716466560746</v>
      </c>
      <c r="H23" s="273">
        <f>SUM(H24:H39)</f>
        <v>118670</v>
      </c>
      <c r="I23" s="272">
        <f>SUM(I24:I39)</f>
        <v>117986</v>
      </c>
      <c r="J23" s="271">
        <f>SUM(J24:J39)</f>
        <v>11</v>
      </c>
      <c r="K23" s="272">
        <f>SUM(K24:K39)</f>
        <v>175</v>
      </c>
      <c r="L23" s="271">
        <f t="shared" si="2"/>
        <v>236842</v>
      </c>
      <c r="M23" s="275">
        <f t="shared" si="3"/>
        <v>0.03661512738450101</v>
      </c>
      <c r="N23" s="273">
        <f>SUM(N24:N39)</f>
        <v>1293009</v>
      </c>
      <c r="O23" s="272">
        <f>SUM(O24:O39)</f>
        <v>1290130</v>
      </c>
      <c r="P23" s="271">
        <f>SUM(P24:P39)</f>
        <v>14893</v>
      </c>
      <c r="Q23" s="272">
        <f>SUM(Q24:Q39)</f>
        <v>19884</v>
      </c>
      <c r="R23" s="271">
        <f t="shared" si="4"/>
        <v>2617916</v>
      </c>
      <c r="S23" s="274">
        <f t="shared" si="5"/>
        <v>0.2631929709739508</v>
      </c>
      <c r="T23" s="273">
        <f>SUM(T24:T39)</f>
        <v>1216792</v>
      </c>
      <c r="U23" s="272">
        <f>SUM(U24:U39)</f>
        <v>1204537</v>
      </c>
      <c r="V23" s="271">
        <f>SUM(V24:V39)</f>
        <v>1394</v>
      </c>
      <c r="W23" s="272">
        <f>SUM(W24:W39)</f>
        <v>1786</v>
      </c>
      <c r="X23" s="271">
        <f t="shared" si="6"/>
        <v>2424509</v>
      </c>
      <c r="Y23" s="268">
        <f t="shared" si="7"/>
        <v>0.07977161561371804</v>
      </c>
    </row>
    <row r="24" spans="1:25" ht="19.5" customHeight="1">
      <c r="A24" s="234" t="s">
        <v>156</v>
      </c>
      <c r="B24" s="231">
        <v>29883</v>
      </c>
      <c r="C24" s="229">
        <v>30059</v>
      </c>
      <c r="D24" s="230">
        <v>4</v>
      </c>
      <c r="E24" s="229">
        <v>0</v>
      </c>
      <c r="F24" s="230">
        <f t="shared" si="0"/>
        <v>59946</v>
      </c>
      <c r="G24" s="232">
        <f t="shared" si="1"/>
        <v>0.06546002522481205</v>
      </c>
      <c r="H24" s="231">
        <v>27889</v>
      </c>
      <c r="I24" s="229">
        <v>28807</v>
      </c>
      <c r="J24" s="230">
        <v>7</v>
      </c>
      <c r="K24" s="229">
        <v>171</v>
      </c>
      <c r="L24" s="230">
        <f t="shared" si="2"/>
        <v>56874</v>
      </c>
      <c r="M24" s="233">
        <f t="shared" si="3"/>
        <v>0.05401413651229037</v>
      </c>
      <c r="N24" s="231">
        <v>316025</v>
      </c>
      <c r="O24" s="229">
        <v>310306</v>
      </c>
      <c r="P24" s="230">
        <v>741</v>
      </c>
      <c r="Q24" s="229">
        <v>803</v>
      </c>
      <c r="R24" s="230">
        <f t="shared" si="4"/>
        <v>627875</v>
      </c>
      <c r="S24" s="232">
        <f t="shared" si="5"/>
        <v>0.0631236016168087</v>
      </c>
      <c r="T24" s="231">
        <v>287040</v>
      </c>
      <c r="U24" s="229">
        <v>289198</v>
      </c>
      <c r="V24" s="230">
        <v>960</v>
      </c>
      <c r="W24" s="229">
        <v>1276</v>
      </c>
      <c r="X24" s="230">
        <f t="shared" si="6"/>
        <v>578474</v>
      </c>
      <c r="Y24" s="228">
        <f t="shared" si="7"/>
        <v>0.08539882518488295</v>
      </c>
    </row>
    <row r="25" spans="1:25" ht="19.5" customHeight="1">
      <c r="A25" s="234" t="s">
        <v>177</v>
      </c>
      <c r="B25" s="231">
        <v>24504</v>
      </c>
      <c r="C25" s="229">
        <v>21836</v>
      </c>
      <c r="D25" s="230">
        <v>0</v>
      </c>
      <c r="E25" s="229">
        <v>0</v>
      </c>
      <c r="F25" s="230">
        <f t="shared" si="0"/>
        <v>46340</v>
      </c>
      <c r="G25" s="232">
        <f t="shared" si="1"/>
        <v>0.05060250173352334</v>
      </c>
      <c r="H25" s="231">
        <v>22506</v>
      </c>
      <c r="I25" s="229">
        <v>21173</v>
      </c>
      <c r="J25" s="230"/>
      <c r="K25" s="229"/>
      <c r="L25" s="230">
        <f t="shared" si="2"/>
        <v>43679</v>
      </c>
      <c r="M25" s="233">
        <f t="shared" si="3"/>
        <v>0.06092172439845234</v>
      </c>
      <c r="N25" s="231">
        <v>268695</v>
      </c>
      <c r="O25" s="229">
        <v>263017</v>
      </c>
      <c r="P25" s="230"/>
      <c r="Q25" s="229"/>
      <c r="R25" s="230">
        <f t="shared" si="4"/>
        <v>531712</v>
      </c>
      <c r="S25" s="232">
        <f t="shared" si="5"/>
        <v>0.05345582554310426</v>
      </c>
      <c r="T25" s="231">
        <v>256411</v>
      </c>
      <c r="U25" s="229">
        <v>253237</v>
      </c>
      <c r="V25" s="230"/>
      <c r="W25" s="229"/>
      <c r="X25" s="230">
        <f t="shared" si="6"/>
        <v>509648</v>
      </c>
      <c r="Y25" s="228">
        <f t="shared" si="7"/>
        <v>0.0432926254983832</v>
      </c>
    </row>
    <row r="26" spans="1:25" ht="19.5" customHeight="1">
      <c r="A26" s="234" t="s">
        <v>179</v>
      </c>
      <c r="B26" s="231">
        <v>19253</v>
      </c>
      <c r="C26" s="229">
        <v>19221</v>
      </c>
      <c r="D26" s="230">
        <v>0</v>
      </c>
      <c r="E26" s="229">
        <v>68</v>
      </c>
      <c r="F26" s="230">
        <f t="shared" si="0"/>
        <v>38542</v>
      </c>
      <c r="G26" s="232">
        <f t="shared" si="1"/>
        <v>0.042087216698607176</v>
      </c>
      <c r="H26" s="231">
        <v>18942</v>
      </c>
      <c r="I26" s="229">
        <v>18729</v>
      </c>
      <c r="J26" s="230"/>
      <c r="K26" s="229"/>
      <c r="L26" s="230">
        <f t="shared" si="2"/>
        <v>37671</v>
      </c>
      <c r="M26" s="233">
        <f t="shared" si="3"/>
        <v>0.023121233840354583</v>
      </c>
      <c r="N26" s="231">
        <v>209895</v>
      </c>
      <c r="O26" s="229">
        <v>208895</v>
      </c>
      <c r="P26" s="230">
        <v>70</v>
      </c>
      <c r="Q26" s="229">
        <v>68</v>
      </c>
      <c r="R26" s="230">
        <f t="shared" si="4"/>
        <v>418928</v>
      </c>
      <c r="S26" s="232">
        <f t="shared" si="5"/>
        <v>0.04211705224467678</v>
      </c>
      <c r="T26" s="231">
        <v>192725</v>
      </c>
      <c r="U26" s="229">
        <v>187356</v>
      </c>
      <c r="V26" s="230">
        <v>146</v>
      </c>
      <c r="W26" s="229">
        <v>148</v>
      </c>
      <c r="X26" s="230">
        <f t="shared" si="6"/>
        <v>380375</v>
      </c>
      <c r="Y26" s="228">
        <f t="shared" si="7"/>
        <v>0.10135524153795594</v>
      </c>
    </row>
    <row r="27" spans="1:25" ht="19.5" customHeight="1">
      <c r="A27" s="234" t="s">
        <v>181</v>
      </c>
      <c r="B27" s="231">
        <v>11905</v>
      </c>
      <c r="C27" s="229">
        <v>11739</v>
      </c>
      <c r="D27" s="230">
        <v>0</v>
      </c>
      <c r="E27" s="229">
        <v>0</v>
      </c>
      <c r="F27" s="230">
        <f>SUM(B27:E27)</f>
        <v>23644</v>
      </c>
      <c r="G27" s="232">
        <f>F27/$F$9</f>
        <v>0.025818850906073065</v>
      </c>
      <c r="H27" s="231">
        <v>9797</v>
      </c>
      <c r="I27" s="229">
        <v>9315</v>
      </c>
      <c r="J27" s="230"/>
      <c r="K27" s="229"/>
      <c r="L27" s="230">
        <f>SUM(H27:K27)</f>
        <v>19112</v>
      </c>
      <c r="M27" s="233">
        <f>IF(ISERROR(F27/L27-1),"         /0",(F27/L27-1))</f>
        <v>0.23712850565090005</v>
      </c>
      <c r="N27" s="231">
        <v>119796</v>
      </c>
      <c r="O27" s="229">
        <v>115245</v>
      </c>
      <c r="P27" s="230"/>
      <c r="Q27" s="229"/>
      <c r="R27" s="230">
        <f>SUM(N27:Q27)</f>
        <v>235041</v>
      </c>
      <c r="S27" s="232">
        <f>R27/$R$9</f>
        <v>0.023629917495705886</v>
      </c>
      <c r="T27" s="231">
        <v>34720</v>
      </c>
      <c r="U27" s="229">
        <v>32201</v>
      </c>
      <c r="V27" s="230"/>
      <c r="W27" s="229"/>
      <c r="X27" s="230">
        <f>SUM(T27:W27)</f>
        <v>66921</v>
      </c>
      <c r="Y27" s="228">
        <f>IF(ISERROR(R27/X27-1),"         /0",IF(R27/X27&gt;5,"  *  ",(R27/X27-1)))</f>
        <v>2.512215896355404</v>
      </c>
    </row>
    <row r="28" spans="1:25" ht="19.5" customHeight="1">
      <c r="A28" s="234" t="s">
        <v>185</v>
      </c>
      <c r="B28" s="231">
        <v>9618</v>
      </c>
      <c r="C28" s="229">
        <v>9340</v>
      </c>
      <c r="D28" s="230">
        <v>0</v>
      </c>
      <c r="E28" s="229">
        <v>0</v>
      </c>
      <c r="F28" s="230">
        <f t="shared" si="0"/>
        <v>18958</v>
      </c>
      <c r="G28" s="232">
        <f t="shared" si="1"/>
        <v>0.02070181760604522</v>
      </c>
      <c r="H28" s="231">
        <v>14048</v>
      </c>
      <c r="I28" s="229">
        <v>13488</v>
      </c>
      <c r="J28" s="230"/>
      <c r="K28" s="229"/>
      <c r="L28" s="230">
        <f t="shared" si="2"/>
        <v>27536</v>
      </c>
      <c r="M28" s="233">
        <f t="shared" si="3"/>
        <v>-0.3115194654270773</v>
      </c>
      <c r="N28" s="231">
        <v>118023</v>
      </c>
      <c r="O28" s="229">
        <v>115330</v>
      </c>
      <c r="P28" s="230"/>
      <c r="Q28" s="229"/>
      <c r="R28" s="230">
        <f t="shared" si="4"/>
        <v>233353</v>
      </c>
      <c r="S28" s="232">
        <f t="shared" si="5"/>
        <v>0.02346021390895825</v>
      </c>
      <c r="T28" s="231">
        <v>145870</v>
      </c>
      <c r="U28" s="229">
        <v>140088</v>
      </c>
      <c r="V28" s="230"/>
      <c r="W28" s="229"/>
      <c r="X28" s="230">
        <f t="shared" si="6"/>
        <v>285958</v>
      </c>
      <c r="Y28" s="228">
        <f t="shared" si="7"/>
        <v>-0.18396058162387485</v>
      </c>
    </row>
    <row r="29" spans="1:25" ht="19.5" customHeight="1">
      <c r="A29" s="234" t="s">
        <v>157</v>
      </c>
      <c r="B29" s="231">
        <v>5631</v>
      </c>
      <c r="C29" s="229">
        <v>5420</v>
      </c>
      <c r="D29" s="230">
        <v>0</v>
      </c>
      <c r="E29" s="229">
        <v>0</v>
      </c>
      <c r="F29" s="230">
        <f>SUM(B29:E29)</f>
        <v>11051</v>
      </c>
      <c r="G29" s="232">
        <f>F29/$F$9</f>
        <v>0.01206750640175154</v>
      </c>
      <c r="H29" s="231">
        <v>6078</v>
      </c>
      <c r="I29" s="229">
        <v>5785</v>
      </c>
      <c r="J29" s="230"/>
      <c r="K29" s="229"/>
      <c r="L29" s="230">
        <f>SUM(H29:K29)</f>
        <v>11863</v>
      </c>
      <c r="M29" s="233">
        <f>IF(ISERROR(F29/L29-1),"         /0",(F29/L29-1))</f>
        <v>-0.06844811599089606</v>
      </c>
      <c r="N29" s="231">
        <v>61361</v>
      </c>
      <c r="O29" s="229">
        <v>60389</v>
      </c>
      <c r="P29" s="230"/>
      <c r="Q29" s="229"/>
      <c r="R29" s="230">
        <f>SUM(N29:Q29)</f>
        <v>121750</v>
      </c>
      <c r="S29" s="232">
        <f>R29/$R$9</f>
        <v>0.012240172800073994</v>
      </c>
      <c r="T29" s="231">
        <v>122212</v>
      </c>
      <c r="U29" s="229">
        <v>116267</v>
      </c>
      <c r="V29" s="230">
        <v>128</v>
      </c>
      <c r="W29" s="229">
        <v>129</v>
      </c>
      <c r="X29" s="230">
        <f>SUM(T29:W29)</f>
        <v>238736</v>
      </c>
      <c r="Y29" s="228">
        <f>IF(ISERROR(R29/X29-1),"         /0",IF(R29/X29&gt;5,"  *  ",(R29/X29-1)))</f>
        <v>-0.4900224515783125</v>
      </c>
    </row>
    <row r="30" spans="1:25" ht="19.5" customHeight="1">
      <c r="A30" s="234" t="s">
        <v>158</v>
      </c>
      <c r="B30" s="231">
        <v>5269</v>
      </c>
      <c r="C30" s="229">
        <v>4896</v>
      </c>
      <c r="D30" s="230">
        <v>0</v>
      </c>
      <c r="E30" s="229">
        <v>0</v>
      </c>
      <c r="F30" s="230">
        <f>SUM(B30:E30)</f>
        <v>10165</v>
      </c>
      <c r="G30" s="232">
        <f>F30/$F$9</f>
        <v>0.011100009281857245</v>
      </c>
      <c r="H30" s="231"/>
      <c r="I30" s="229"/>
      <c r="J30" s="230"/>
      <c r="K30" s="229"/>
      <c r="L30" s="230">
        <f>SUM(H30:K30)</f>
        <v>0</v>
      </c>
      <c r="M30" s="233" t="str">
        <f>IF(ISERROR(F30/L30-1),"         /0",(F30/L30-1))</f>
        <v>         /0</v>
      </c>
      <c r="N30" s="231">
        <v>51812</v>
      </c>
      <c r="O30" s="229">
        <v>52156</v>
      </c>
      <c r="P30" s="230"/>
      <c r="Q30" s="229"/>
      <c r="R30" s="230">
        <f>SUM(N30:Q30)</f>
        <v>103968</v>
      </c>
      <c r="S30" s="232">
        <f>R30/$R$9</f>
        <v>0.010452454091811851</v>
      </c>
      <c r="T30" s="231"/>
      <c r="U30" s="229"/>
      <c r="V30" s="230"/>
      <c r="W30" s="229"/>
      <c r="X30" s="230">
        <f>SUM(T30:W30)</f>
        <v>0</v>
      </c>
      <c r="Y30" s="228" t="str">
        <f>IF(ISERROR(R30/X30-1),"         /0",IF(R30/X30&gt;5,"  *  ",(R30/X30-1)))</f>
        <v>         /0</v>
      </c>
    </row>
    <row r="31" spans="1:25" ht="19.5" customHeight="1">
      <c r="A31" s="234" t="s">
        <v>194</v>
      </c>
      <c r="B31" s="231">
        <v>2746</v>
      </c>
      <c r="C31" s="229">
        <v>4426</v>
      </c>
      <c r="D31" s="230">
        <v>0</v>
      </c>
      <c r="E31" s="229">
        <v>0</v>
      </c>
      <c r="F31" s="230">
        <f>SUM(B31:E31)</f>
        <v>7172</v>
      </c>
      <c r="G31" s="232">
        <f>F31/$F$9</f>
        <v>0.007831703548399425</v>
      </c>
      <c r="H31" s="231"/>
      <c r="I31" s="229"/>
      <c r="J31" s="230"/>
      <c r="K31" s="229"/>
      <c r="L31" s="230">
        <f>SUM(H31:K31)</f>
        <v>0</v>
      </c>
      <c r="M31" s="233" t="str">
        <f>IF(ISERROR(F31/L31-1),"         /0",(F31/L31-1))</f>
        <v>         /0</v>
      </c>
      <c r="N31" s="231">
        <v>10950</v>
      </c>
      <c r="O31" s="229">
        <v>15186</v>
      </c>
      <c r="P31" s="230"/>
      <c r="Q31" s="229"/>
      <c r="R31" s="230">
        <f>SUM(N31:Q31)</f>
        <v>26136</v>
      </c>
      <c r="S31" s="232">
        <f>R31/$R$9</f>
        <v>0.0026275906061826193</v>
      </c>
      <c r="T31" s="231"/>
      <c r="U31" s="229"/>
      <c r="V31" s="230"/>
      <c r="W31" s="229"/>
      <c r="X31" s="230">
        <f>SUM(T31:W31)</f>
        <v>0</v>
      </c>
      <c r="Y31" s="228" t="str">
        <f>IF(ISERROR(R31/X31-1),"         /0",IF(R31/X31&gt;5,"  *  ",(R31/X31-1)))</f>
        <v>         /0</v>
      </c>
    </row>
    <row r="32" spans="1:25" ht="19.5" customHeight="1">
      <c r="A32" s="234" t="s">
        <v>195</v>
      </c>
      <c r="B32" s="231">
        <v>3344</v>
      </c>
      <c r="C32" s="229">
        <v>3651</v>
      </c>
      <c r="D32" s="230">
        <v>0</v>
      </c>
      <c r="E32" s="229">
        <v>0</v>
      </c>
      <c r="F32" s="230">
        <f t="shared" si="0"/>
        <v>6995</v>
      </c>
      <c r="G32" s="232">
        <f t="shared" si="1"/>
        <v>0.007638422521061626</v>
      </c>
      <c r="H32" s="231">
        <v>3426</v>
      </c>
      <c r="I32" s="229">
        <v>3861</v>
      </c>
      <c r="J32" s="230"/>
      <c r="K32" s="229"/>
      <c r="L32" s="230">
        <f t="shared" si="2"/>
        <v>7287</v>
      </c>
      <c r="M32" s="233">
        <f t="shared" si="3"/>
        <v>-0.04007135995608613</v>
      </c>
      <c r="N32" s="231">
        <v>37060</v>
      </c>
      <c r="O32" s="229">
        <v>40269</v>
      </c>
      <c r="P32" s="230"/>
      <c r="Q32" s="229"/>
      <c r="R32" s="230">
        <f t="shared" si="4"/>
        <v>77329</v>
      </c>
      <c r="S32" s="232">
        <f t="shared" si="5"/>
        <v>0.007774294229625642</v>
      </c>
      <c r="T32" s="231">
        <v>38230</v>
      </c>
      <c r="U32" s="229">
        <v>37651</v>
      </c>
      <c r="V32" s="230"/>
      <c r="W32" s="229"/>
      <c r="X32" s="230">
        <f t="shared" si="6"/>
        <v>75881</v>
      </c>
      <c r="Y32" s="228">
        <f t="shared" si="7"/>
        <v>0.019082510773447803</v>
      </c>
    </row>
    <row r="33" spans="1:25" ht="19.5" customHeight="1">
      <c r="A33" s="234" t="s">
        <v>197</v>
      </c>
      <c r="B33" s="231">
        <v>2806</v>
      </c>
      <c r="C33" s="229">
        <v>2906</v>
      </c>
      <c r="D33" s="230">
        <v>0</v>
      </c>
      <c r="E33" s="229">
        <v>0</v>
      </c>
      <c r="F33" s="230">
        <f>SUM(B33:E33)</f>
        <v>5712</v>
      </c>
      <c r="G33" s="232">
        <f>F33/$F$9</f>
        <v>0.006237408068663904</v>
      </c>
      <c r="H33" s="231">
        <v>2274</v>
      </c>
      <c r="I33" s="229">
        <v>2163</v>
      </c>
      <c r="J33" s="230"/>
      <c r="K33" s="229"/>
      <c r="L33" s="230">
        <f>SUM(H33:K33)</f>
        <v>4437</v>
      </c>
      <c r="M33" s="233">
        <f>IF(ISERROR(F33/L33-1),"         /0",(F33/L33-1))</f>
        <v>0.28735632183908044</v>
      </c>
      <c r="N33" s="231">
        <v>24454</v>
      </c>
      <c r="O33" s="229">
        <v>26697</v>
      </c>
      <c r="P33" s="230"/>
      <c r="Q33" s="229"/>
      <c r="R33" s="230">
        <f>SUM(N33:Q33)</f>
        <v>51151</v>
      </c>
      <c r="S33" s="232">
        <f>R33/$R$9</f>
        <v>0.005142481140834373</v>
      </c>
      <c r="T33" s="231">
        <v>28602</v>
      </c>
      <c r="U33" s="229">
        <v>27671</v>
      </c>
      <c r="V33" s="230"/>
      <c r="W33" s="229"/>
      <c r="X33" s="230">
        <f>SUM(T33:W33)</f>
        <v>56273</v>
      </c>
      <c r="Y33" s="228">
        <f>IF(ISERROR(R33/X33-1),"         /0",IF(R33/X33&gt;5,"  *  ",(R33/X33-1)))</f>
        <v>-0.0910205604819363</v>
      </c>
    </row>
    <row r="34" spans="1:25" ht="19.5" customHeight="1">
      <c r="A34" s="234" t="s">
        <v>162</v>
      </c>
      <c r="B34" s="231">
        <v>2855</v>
      </c>
      <c r="C34" s="229">
        <v>2090</v>
      </c>
      <c r="D34" s="230">
        <v>0</v>
      </c>
      <c r="E34" s="229">
        <v>0</v>
      </c>
      <c r="F34" s="230">
        <f>SUM(B34:E34)</f>
        <v>4945</v>
      </c>
      <c r="G34" s="232">
        <f>F34/$F$9</f>
        <v>0.005399856950200106</v>
      </c>
      <c r="H34" s="231">
        <v>2499</v>
      </c>
      <c r="I34" s="229">
        <v>1845</v>
      </c>
      <c r="J34" s="230"/>
      <c r="K34" s="229"/>
      <c r="L34" s="230">
        <f>SUM(H34:K34)</f>
        <v>4344</v>
      </c>
      <c r="M34" s="233">
        <f>IF(ISERROR(F34/L34-1),"         /0",(F34/L34-1))</f>
        <v>0.13835174953959495</v>
      </c>
      <c r="N34" s="231">
        <v>26421</v>
      </c>
      <c r="O34" s="229">
        <v>21447</v>
      </c>
      <c r="P34" s="230"/>
      <c r="Q34" s="229"/>
      <c r="R34" s="230">
        <f>SUM(N34:Q34)</f>
        <v>47868</v>
      </c>
      <c r="S34" s="232">
        <f>R34/$R$9</f>
        <v>0.00481242375025825</v>
      </c>
      <c r="T34" s="231">
        <v>40156</v>
      </c>
      <c r="U34" s="229">
        <v>34029</v>
      </c>
      <c r="V34" s="230"/>
      <c r="W34" s="229"/>
      <c r="X34" s="230">
        <f>SUM(T34:W34)</f>
        <v>74185</v>
      </c>
      <c r="Y34" s="228">
        <f>IF(ISERROR(R34/X34-1),"         /0",IF(R34/X34&gt;5,"  *  ",(R34/X34-1)))</f>
        <v>-0.35474826447395025</v>
      </c>
    </row>
    <row r="35" spans="1:25" ht="19.5" customHeight="1">
      <c r="A35" s="234" t="s">
        <v>198</v>
      </c>
      <c r="B35" s="231">
        <v>0</v>
      </c>
      <c r="C35" s="229">
        <v>0</v>
      </c>
      <c r="D35" s="230">
        <v>1424</v>
      </c>
      <c r="E35" s="229">
        <v>2989</v>
      </c>
      <c r="F35" s="230">
        <f>SUM(B35:E35)</f>
        <v>4413</v>
      </c>
      <c r="G35" s="232">
        <f>F35/$F$9</f>
        <v>0.004818921884981409</v>
      </c>
      <c r="H35" s="231"/>
      <c r="I35" s="229"/>
      <c r="J35" s="230"/>
      <c r="K35" s="229"/>
      <c r="L35" s="230">
        <f>SUM(H35:K35)</f>
        <v>0</v>
      </c>
      <c r="M35" s="233" t="str">
        <f>IF(ISERROR(F35/L35-1),"         /0",(F35/L35-1))</f>
        <v>         /0</v>
      </c>
      <c r="N35" s="231"/>
      <c r="O35" s="229"/>
      <c r="P35" s="230">
        <v>13651</v>
      </c>
      <c r="Q35" s="229">
        <v>18418</v>
      </c>
      <c r="R35" s="230">
        <f>SUM(N35:Q35)</f>
        <v>32069</v>
      </c>
      <c r="S35" s="232">
        <f>R35/$R$9</f>
        <v>0.0032240665423045</v>
      </c>
      <c r="T35" s="231"/>
      <c r="U35" s="229"/>
      <c r="V35" s="230"/>
      <c r="W35" s="229"/>
      <c r="X35" s="230">
        <f>SUM(T35:W35)</f>
        <v>0</v>
      </c>
      <c r="Y35" s="228" t="str">
        <f>IF(ISERROR(R35/X35-1),"         /0",IF(R35/X35&gt;5,"  *  ",(R35/X35-1)))</f>
        <v>         /0</v>
      </c>
    </row>
    <row r="36" spans="1:25" ht="19.5" customHeight="1">
      <c r="A36" s="234" t="s">
        <v>200</v>
      </c>
      <c r="B36" s="231">
        <v>1799</v>
      </c>
      <c r="C36" s="229">
        <v>1989</v>
      </c>
      <c r="D36" s="230">
        <v>0</v>
      </c>
      <c r="E36" s="229">
        <v>0</v>
      </c>
      <c r="F36" s="230">
        <f t="shared" si="0"/>
        <v>3788</v>
      </c>
      <c r="G36" s="232">
        <f t="shared" si="1"/>
        <v>0.00413643238166997</v>
      </c>
      <c r="H36" s="231">
        <v>3988</v>
      </c>
      <c r="I36" s="229">
        <v>4656</v>
      </c>
      <c r="J36" s="230"/>
      <c r="K36" s="229"/>
      <c r="L36" s="230">
        <f t="shared" si="2"/>
        <v>8644</v>
      </c>
      <c r="M36" s="233">
        <f t="shared" si="3"/>
        <v>-0.5617769551133734</v>
      </c>
      <c r="N36" s="231">
        <v>26142</v>
      </c>
      <c r="O36" s="229">
        <v>30816</v>
      </c>
      <c r="P36" s="230"/>
      <c r="Q36" s="229"/>
      <c r="R36" s="230">
        <f t="shared" si="4"/>
        <v>56958</v>
      </c>
      <c r="S36" s="232">
        <f t="shared" si="5"/>
        <v>0.005726289629130304</v>
      </c>
      <c r="T36" s="231">
        <v>41030</v>
      </c>
      <c r="U36" s="229">
        <v>47042</v>
      </c>
      <c r="V36" s="230">
        <v>0</v>
      </c>
      <c r="W36" s="229">
        <v>83</v>
      </c>
      <c r="X36" s="230">
        <f t="shared" si="6"/>
        <v>88155</v>
      </c>
      <c r="Y36" s="228">
        <f t="shared" si="7"/>
        <v>-0.3538880381146844</v>
      </c>
    </row>
    <row r="37" spans="1:25" ht="19.5" customHeight="1">
      <c r="A37" s="234" t="s">
        <v>188</v>
      </c>
      <c r="B37" s="231">
        <v>949</v>
      </c>
      <c r="C37" s="229">
        <v>2056</v>
      </c>
      <c r="D37" s="230">
        <v>0</v>
      </c>
      <c r="E37" s="229">
        <v>0</v>
      </c>
      <c r="F37" s="230">
        <f t="shared" si="0"/>
        <v>3005</v>
      </c>
      <c r="G37" s="232">
        <f t="shared" si="1"/>
        <v>0.003281409531921399</v>
      </c>
      <c r="H37" s="231">
        <v>789</v>
      </c>
      <c r="I37" s="229">
        <v>1669</v>
      </c>
      <c r="J37" s="230"/>
      <c r="K37" s="229"/>
      <c r="L37" s="230">
        <f t="shared" si="2"/>
        <v>2458</v>
      </c>
      <c r="M37" s="233">
        <f t="shared" si="3"/>
        <v>0.22253864930838074</v>
      </c>
      <c r="N37" s="231">
        <v>8880</v>
      </c>
      <c r="O37" s="229">
        <v>17062</v>
      </c>
      <c r="P37" s="230"/>
      <c r="Q37" s="229"/>
      <c r="R37" s="230">
        <f t="shared" si="4"/>
        <v>25942</v>
      </c>
      <c r="S37" s="232">
        <f t="shared" si="5"/>
        <v>0.0026080867579426656</v>
      </c>
      <c r="T37" s="231">
        <v>10910</v>
      </c>
      <c r="U37" s="229">
        <v>22452</v>
      </c>
      <c r="V37" s="230"/>
      <c r="W37" s="229"/>
      <c r="X37" s="230">
        <f t="shared" si="6"/>
        <v>33362</v>
      </c>
      <c r="Y37" s="228">
        <f t="shared" si="7"/>
        <v>-0.22240872849349558</v>
      </c>
    </row>
    <row r="38" spans="1:25" ht="19.5" customHeight="1">
      <c r="A38" s="234" t="s">
        <v>205</v>
      </c>
      <c r="B38" s="231">
        <v>218</v>
      </c>
      <c r="C38" s="229">
        <v>231</v>
      </c>
      <c r="D38" s="230">
        <v>0</v>
      </c>
      <c r="E38" s="229">
        <v>0</v>
      </c>
      <c r="F38" s="230">
        <f t="shared" si="0"/>
        <v>449</v>
      </c>
      <c r="G38" s="232">
        <f t="shared" si="1"/>
        <v>0.0004903004591789379</v>
      </c>
      <c r="H38" s="231">
        <v>229</v>
      </c>
      <c r="I38" s="229">
        <v>281</v>
      </c>
      <c r="J38" s="230">
        <v>0</v>
      </c>
      <c r="K38" s="229"/>
      <c r="L38" s="230">
        <f t="shared" si="2"/>
        <v>510</v>
      </c>
      <c r="M38" s="233" t="s">
        <v>48</v>
      </c>
      <c r="N38" s="231">
        <v>2081</v>
      </c>
      <c r="O38" s="229">
        <v>2118</v>
      </c>
      <c r="P38" s="230">
        <v>0</v>
      </c>
      <c r="Q38" s="229">
        <v>41</v>
      </c>
      <c r="R38" s="230">
        <f t="shared" si="4"/>
        <v>4240</v>
      </c>
      <c r="S38" s="232">
        <f t="shared" si="5"/>
        <v>0.0004262696728732134</v>
      </c>
      <c r="T38" s="231">
        <v>369</v>
      </c>
      <c r="U38" s="229">
        <v>454</v>
      </c>
      <c r="V38" s="230">
        <v>0</v>
      </c>
      <c r="W38" s="229"/>
      <c r="X38" s="230">
        <f t="shared" si="6"/>
        <v>823</v>
      </c>
      <c r="Y38" s="228" t="str">
        <f t="shared" si="7"/>
        <v>  *  </v>
      </c>
    </row>
    <row r="39" spans="1:25" ht="19.5" customHeight="1" thickBot="1">
      <c r="A39" s="234" t="s">
        <v>168</v>
      </c>
      <c r="B39" s="231">
        <v>260</v>
      </c>
      <c r="C39" s="229">
        <v>95</v>
      </c>
      <c r="D39" s="230">
        <v>15</v>
      </c>
      <c r="E39" s="229">
        <v>19</v>
      </c>
      <c r="F39" s="230">
        <f t="shared" si="0"/>
        <v>389</v>
      </c>
      <c r="G39" s="232">
        <f t="shared" si="1"/>
        <v>0.0004247814668610397</v>
      </c>
      <c r="H39" s="231">
        <v>6205</v>
      </c>
      <c r="I39" s="229">
        <v>6214</v>
      </c>
      <c r="J39" s="230">
        <v>4</v>
      </c>
      <c r="K39" s="229">
        <v>4</v>
      </c>
      <c r="L39" s="230">
        <f t="shared" si="2"/>
        <v>12427</v>
      </c>
      <c r="M39" s="233" t="s">
        <v>48</v>
      </c>
      <c r="N39" s="231">
        <v>11414</v>
      </c>
      <c r="O39" s="229">
        <v>11197</v>
      </c>
      <c r="P39" s="230">
        <v>431</v>
      </c>
      <c r="Q39" s="229">
        <v>554</v>
      </c>
      <c r="R39" s="230">
        <f t="shared" si="4"/>
        <v>23596</v>
      </c>
      <c r="S39" s="232">
        <f t="shared" si="5"/>
        <v>0.002372230943659515</v>
      </c>
      <c r="T39" s="231">
        <v>18517</v>
      </c>
      <c r="U39" s="229">
        <v>16891</v>
      </c>
      <c r="V39" s="230">
        <v>160</v>
      </c>
      <c r="W39" s="229">
        <v>150</v>
      </c>
      <c r="X39" s="230">
        <f t="shared" si="6"/>
        <v>35718</v>
      </c>
      <c r="Y39" s="228">
        <f t="shared" si="7"/>
        <v>-0.33938070440674173</v>
      </c>
    </row>
    <row r="40" spans="1:25" s="267" customFormat="1" ht="19.5" customHeight="1">
      <c r="A40" s="276" t="s">
        <v>57</v>
      </c>
      <c r="B40" s="273">
        <f>SUM(B41:B49)</f>
        <v>43186</v>
      </c>
      <c r="C40" s="272">
        <f>SUM(C41:C49)</f>
        <v>55072</v>
      </c>
      <c r="D40" s="271">
        <f>SUM(D41:D49)</f>
        <v>19</v>
      </c>
      <c r="E40" s="272">
        <f>SUM(E41:E49)</f>
        <v>0</v>
      </c>
      <c r="F40" s="271">
        <f t="shared" si="0"/>
        <v>98277</v>
      </c>
      <c r="G40" s="274">
        <f t="shared" si="1"/>
        <v>0.10731683346710127</v>
      </c>
      <c r="H40" s="273">
        <f>SUM(H41:H49)</f>
        <v>38886</v>
      </c>
      <c r="I40" s="272">
        <f>SUM(I41:I49)</f>
        <v>50741</v>
      </c>
      <c r="J40" s="271">
        <f>SUM(J41:J49)</f>
        <v>2</v>
      </c>
      <c r="K40" s="272">
        <f>SUM(K41:K49)</f>
        <v>0</v>
      </c>
      <c r="L40" s="271">
        <f t="shared" si="2"/>
        <v>89629</v>
      </c>
      <c r="M40" s="275">
        <f t="shared" si="3"/>
        <v>0.09648662821185106</v>
      </c>
      <c r="N40" s="273">
        <f>SUM(N41:N49)</f>
        <v>614170</v>
      </c>
      <c r="O40" s="272">
        <f>SUM(O41:O49)</f>
        <v>580147</v>
      </c>
      <c r="P40" s="271">
        <f>SUM(P41:P49)</f>
        <v>88</v>
      </c>
      <c r="Q40" s="272">
        <f>SUM(Q41:Q49)</f>
        <v>4</v>
      </c>
      <c r="R40" s="271">
        <f t="shared" si="4"/>
        <v>1194409</v>
      </c>
      <c r="S40" s="274">
        <f t="shared" si="5"/>
        <v>0.12008026738368442</v>
      </c>
      <c r="T40" s="273">
        <f>SUM(T41:T49)</f>
        <v>535555</v>
      </c>
      <c r="U40" s="272">
        <f>SUM(U41:U49)</f>
        <v>509229</v>
      </c>
      <c r="V40" s="271">
        <f>SUM(V41:V49)</f>
        <v>114</v>
      </c>
      <c r="W40" s="272">
        <f>SUM(W41:W49)</f>
        <v>5</v>
      </c>
      <c r="X40" s="271">
        <f t="shared" si="6"/>
        <v>1044903</v>
      </c>
      <c r="Y40" s="268">
        <f t="shared" si="7"/>
        <v>0.1430812238073773</v>
      </c>
    </row>
    <row r="41" spans="1:25" ht="19.5" customHeight="1">
      <c r="A41" s="234" t="s">
        <v>156</v>
      </c>
      <c r="B41" s="231">
        <v>20936</v>
      </c>
      <c r="C41" s="229">
        <v>28400</v>
      </c>
      <c r="D41" s="230">
        <v>19</v>
      </c>
      <c r="E41" s="229">
        <v>0</v>
      </c>
      <c r="F41" s="230">
        <f t="shared" si="0"/>
        <v>49355</v>
      </c>
      <c r="G41" s="232">
        <f t="shared" si="1"/>
        <v>0.05389483109749772</v>
      </c>
      <c r="H41" s="231">
        <v>17770</v>
      </c>
      <c r="I41" s="229">
        <v>24984</v>
      </c>
      <c r="J41" s="230">
        <v>2</v>
      </c>
      <c r="K41" s="229"/>
      <c r="L41" s="230">
        <f t="shared" si="2"/>
        <v>42756</v>
      </c>
      <c r="M41" s="233">
        <f t="shared" si="3"/>
        <v>0.15434091121713922</v>
      </c>
      <c r="N41" s="231">
        <v>284569</v>
      </c>
      <c r="O41" s="229">
        <v>279372</v>
      </c>
      <c r="P41" s="230">
        <v>88</v>
      </c>
      <c r="Q41" s="229">
        <v>0</v>
      </c>
      <c r="R41" s="230">
        <f t="shared" si="4"/>
        <v>564029</v>
      </c>
      <c r="S41" s="232">
        <f t="shared" si="5"/>
        <v>0.056704824839859835</v>
      </c>
      <c r="T41" s="231">
        <v>237747</v>
      </c>
      <c r="U41" s="229">
        <v>240747</v>
      </c>
      <c r="V41" s="230">
        <v>110</v>
      </c>
      <c r="W41" s="229">
        <v>0</v>
      </c>
      <c r="X41" s="213">
        <f t="shared" si="6"/>
        <v>478604</v>
      </c>
      <c r="Y41" s="228">
        <f t="shared" si="7"/>
        <v>0.17848785217006125</v>
      </c>
    </row>
    <row r="42" spans="1:25" ht="19.5" customHeight="1">
      <c r="A42" s="234" t="s">
        <v>186</v>
      </c>
      <c r="B42" s="231">
        <v>8716</v>
      </c>
      <c r="C42" s="229">
        <v>10145</v>
      </c>
      <c r="D42" s="230">
        <v>0</v>
      </c>
      <c r="E42" s="229">
        <v>0</v>
      </c>
      <c r="F42" s="230">
        <f t="shared" si="0"/>
        <v>18861</v>
      </c>
      <c r="G42" s="232">
        <f t="shared" si="1"/>
        <v>0.020595895235131282</v>
      </c>
      <c r="H42" s="231">
        <v>6721</v>
      </c>
      <c r="I42" s="229">
        <v>9226</v>
      </c>
      <c r="J42" s="230"/>
      <c r="K42" s="229"/>
      <c r="L42" s="230">
        <f t="shared" si="2"/>
        <v>15947</v>
      </c>
      <c r="M42" s="233">
        <f t="shared" si="3"/>
        <v>0.18273029409920372</v>
      </c>
      <c r="N42" s="231">
        <v>113710</v>
      </c>
      <c r="O42" s="229">
        <v>101519</v>
      </c>
      <c r="P42" s="230"/>
      <c r="Q42" s="229"/>
      <c r="R42" s="230">
        <f t="shared" si="4"/>
        <v>215229</v>
      </c>
      <c r="S42" s="232">
        <f t="shared" si="5"/>
        <v>0.021638112128025674</v>
      </c>
      <c r="T42" s="231">
        <v>100056</v>
      </c>
      <c r="U42" s="229">
        <v>96929</v>
      </c>
      <c r="V42" s="230"/>
      <c r="W42" s="229"/>
      <c r="X42" s="213">
        <f t="shared" si="6"/>
        <v>196985</v>
      </c>
      <c r="Y42" s="228">
        <f t="shared" si="7"/>
        <v>0.09261618904992774</v>
      </c>
    </row>
    <row r="43" spans="1:25" ht="19.5" customHeight="1">
      <c r="A43" s="234" t="s">
        <v>189</v>
      </c>
      <c r="B43" s="231">
        <v>4731</v>
      </c>
      <c r="C43" s="229">
        <v>5709</v>
      </c>
      <c r="D43" s="230">
        <v>0</v>
      </c>
      <c r="E43" s="229">
        <v>0</v>
      </c>
      <c r="F43" s="230">
        <f aca="true" t="shared" si="8" ref="F43:F49">SUM(B43:E43)</f>
        <v>10440</v>
      </c>
      <c r="G43" s="232">
        <f aca="true" t="shared" si="9" ref="G43:G49">F43/$F$9</f>
        <v>0.011400304663314278</v>
      </c>
      <c r="H43" s="231">
        <v>5689</v>
      </c>
      <c r="I43" s="229">
        <v>6783</v>
      </c>
      <c r="J43" s="230"/>
      <c r="K43" s="229"/>
      <c r="L43" s="230">
        <f aca="true" t="shared" si="10" ref="L43:L49">SUM(H43:K43)</f>
        <v>12472</v>
      </c>
      <c r="M43" s="233">
        <f aca="true" t="shared" si="11" ref="M43:M49">IF(ISERROR(F43/L43-1),"         /0",(F43/L43-1))</f>
        <v>-0.16292495189223866</v>
      </c>
      <c r="N43" s="231">
        <v>72066</v>
      </c>
      <c r="O43" s="229">
        <v>68454</v>
      </c>
      <c r="P43" s="230"/>
      <c r="Q43" s="229"/>
      <c r="R43" s="230">
        <f aca="true" t="shared" si="12" ref="R43:R49">SUM(N43:Q43)</f>
        <v>140520</v>
      </c>
      <c r="S43" s="232">
        <f aca="true" t="shared" si="13" ref="S43:S49">R43/$R$9</f>
        <v>0.01412722038493961</v>
      </c>
      <c r="T43" s="231">
        <v>75837</v>
      </c>
      <c r="U43" s="229">
        <v>74759</v>
      </c>
      <c r="V43" s="230"/>
      <c r="W43" s="229"/>
      <c r="X43" s="213">
        <f aca="true" t="shared" si="14" ref="X43:X49">SUM(T43:W43)</f>
        <v>150596</v>
      </c>
      <c r="Y43" s="228">
        <f aca="true" t="shared" si="15" ref="Y43:Y49">IF(ISERROR(R43/X43-1),"         /0",IF(R43/X43&gt;5,"  *  ",(R43/X43-1)))</f>
        <v>-0.06690748758267151</v>
      </c>
    </row>
    <row r="44" spans="1:25" ht="19.5" customHeight="1">
      <c r="A44" s="234" t="s">
        <v>192</v>
      </c>
      <c r="B44" s="231">
        <v>4528</v>
      </c>
      <c r="C44" s="229">
        <v>5721</v>
      </c>
      <c r="D44" s="230">
        <v>0</v>
      </c>
      <c r="E44" s="229">
        <v>0</v>
      </c>
      <c r="F44" s="230">
        <f t="shared" si="8"/>
        <v>10249</v>
      </c>
      <c r="G44" s="232">
        <f t="shared" si="9"/>
        <v>0.011191735871102303</v>
      </c>
      <c r="H44" s="231">
        <v>6096</v>
      </c>
      <c r="I44" s="229">
        <v>7918</v>
      </c>
      <c r="J44" s="230"/>
      <c r="K44" s="229"/>
      <c r="L44" s="230">
        <f t="shared" si="10"/>
        <v>14014</v>
      </c>
      <c r="M44" s="233">
        <f t="shared" si="11"/>
        <v>-0.2686599115170544</v>
      </c>
      <c r="N44" s="231">
        <v>77222</v>
      </c>
      <c r="O44" s="229">
        <v>76235</v>
      </c>
      <c r="P44" s="230"/>
      <c r="Q44" s="229"/>
      <c r="R44" s="230">
        <f t="shared" si="12"/>
        <v>153457</v>
      </c>
      <c r="S44" s="232">
        <f t="shared" si="13"/>
        <v>0.015427845563703942</v>
      </c>
      <c r="T44" s="231">
        <v>87655</v>
      </c>
      <c r="U44" s="229">
        <v>84770</v>
      </c>
      <c r="V44" s="230"/>
      <c r="W44" s="229"/>
      <c r="X44" s="213">
        <f t="shared" si="14"/>
        <v>172425</v>
      </c>
      <c r="Y44" s="228">
        <f t="shared" si="15"/>
        <v>-0.1100072495287806</v>
      </c>
    </row>
    <row r="45" spans="1:25" ht="19.5" customHeight="1">
      <c r="A45" s="234" t="s">
        <v>381</v>
      </c>
      <c r="B45" s="231">
        <v>2226</v>
      </c>
      <c r="C45" s="229">
        <v>1942</v>
      </c>
      <c r="D45" s="230">
        <v>0</v>
      </c>
      <c r="E45" s="229">
        <v>0</v>
      </c>
      <c r="F45" s="230">
        <f t="shared" si="8"/>
        <v>4168</v>
      </c>
      <c r="G45" s="232">
        <f t="shared" si="9"/>
        <v>0.004551385999683325</v>
      </c>
      <c r="H45" s="231"/>
      <c r="I45" s="229"/>
      <c r="J45" s="230"/>
      <c r="K45" s="229"/>
      <c r="L45" s="230">
        <f t="shared" si="10"/>
        <v>0</v>
      </c>
      <c r="M45" s="233" t="str">
        <f t="shared" si="11"/>
        <v>         /0</v>
      </c>
      <c r="N45" s="231">
        <v>24638</v>
      </c>
      <c r="O45" s="229">
        <v>28186</v>
      </c>
      <c r="P45" s="230"/>
      <c r="Q45" s="229"/>
      <c r="R45" s="230">
        <f t="shared" si="12"/>
        <v>52824</v>
      </c>
      <c r="S45" s="232">
        <f t="shared" si="13"/>
        <v>0.005310676698078921</v>
      </c>
      <c r="T45" s="231"/>
      <c r="U45" s="229"/>
      <c r="V45" s="230"/>
      <c r="W45" s="229"/>
      <c r="X45" s="213">
        <f t="shared" si="14"/>
        <v>0</v>
      </c>
      <c r="Y45" s="228" t="str">
        <f t="shared" si="15"/>
        <v>         /0</v>
      </c>
    </row>
    <row r="46" spans="1:25" ht="19.5" customHeight="1">
      <c r="A46" s="234" t="s">
        <v>202</v>
      </c>
      <c r="B46" s="231">
        <v>1127</v>
      </c>
      <c r="C46" s="229">
        <v>1772</v>
      </c>
      <c r="D46" s="230">
        <v>0</v>
      </c>
      <c r="E46" s="229">
        <v>0</v>
      </c>
      <c r="F46" s="230">
        <f>SUM(B46:E46)</f>
        <v>2899</v>
      </c>
      <c r="G46" s="232">
        <f>F46/$F$9</f>
        <v>0.003165659312159779</v>
      </c>
      <c r="H46" s="231">
        <v>1025</v>
      </c>
      <c r="I46" s="229">
        <v>1830</v>
      </c>
      <c r="J46" s="230"/>
      <c r="K46" s="229"/>
      <c r="L46" s="230">
        <f>SUM(H46:K46)</f>
        <v>2855</v>
      </c>
      <c r="M46" s="233">
        <f>IF(ISERROR(F46/L46-1),"         /0",(F46/L46-1))</f>
        <v>0.01541155866900179</v>
      </c>
      <c r="N46" s="231">
        <v>14834</v>
      </c>
      <c r="O46" s="229">
        <v>15740</v>
      </c>
      <c r="P46" s="230"/>
      <c r="Q46" s="229"/>
      <c r="R46" s="230">
        <f>SUM(N46:Q46)</f>
        <v>30574</v>
      </c>
      <c r="S46" s="232">
        <f>R46/$R$9</f>
        <v>0.0030737662684966103</v>
      </c>
      <c r="T46" s="231">
        <v>9535</v>
      </c>
      <c r="U46" s="229">
        <v>12024</v>
      </c>
      <c r="V46" s="230"/>
      <c r="W46" s="229"/>
      <c r="X46" s="213">
        <f>SUM(T46:W46)</f>
        <v>21559</v>
      </c>
      <c r="Y46" s="228">
        <f>IF(ISERROR(R46/X46-1),"         /0",IF(R46/X46&gt;5,"  *  ",(R46/X46-1)))</f>
        <v>0.41815483092907835</v>
      </c>
    </row>
    <row r="47" spans="1:25" ht="19.5" customHeight="1">
      <c r="A47" s="234" t="s">
        <v>178</v>
      </c>
      <c r="B47" s="231">
        <v>452</v>
      </c>
      <c r="C47" s="229">
        <v>713</v>
      </c>
      <c r="D47" s="230">
        <v>0</v>
      </c>
      <c r="E47" s="229">
        <v>0</v>
      </c>
      <c r="F47" s="230">
        <f t="shared" si="8"/>
        <v>1165</v>
      </c>
      <c r="G47" s="232">
        <f t="shared" si="9"/>
        <v>0.0012721604341725224</v>
      </c>
      <c r="H47" s="231">
        <v>676</v>
      </c>
      <c r="I47" s="229"/>
      <c r="J47" s="230"/>
      <c r="K47" s="229"/>
      <c r="L47" s="230">
        <f t="shared" si="10"/>
        <v>676</v>
      </c>
      <c r="M47" s="233">
        <f t="shared" si="11"/>
        <v>0.7233727810650887</v>
      </c>
      <c r="N47" s="231">
        <v>12638</v>
      </c>
      <c r="O47" s="229">
        <v>4389</v>
      </c>
      <c r="P47" s="230"/>
      <c r="Q47" s="229"/>
      <c r="R47" s="230">
        <f t="shared" si="12"/>
        <v>17027</v>
      </c>
      <c r="S47" s="232">
        <f t="shared" si="13"/>
        <v>0.0017118145566066521</v>
      </c>
      <c r="T47" s="231">
        <v>9500</v>
      </c>
      <c r="U47" s="229"/>
      <c r="V47" s="230"/>
      <c r="W47" s="229"/>
      <c r="X47" s="213">
        <f t="shared" si="14"/>
        <v>9500</v>
      </c>
      <c r="Y47" s="228">
        <f t="shared" si="15"/>
        <v>0.7923157894736843</v>
      </c>
    </row>
    <row r="48" spans="1:25" ht="19.5" customHeight="1">
      <c r="A48" s="234" t="s">
        <v>193</v>
      </c>
      <c r="B48" s="231">
        <v>196</v>
      </c>
      <c r="C48" s="229">
        <v>241</v>
      </c>
      <c r="D48" s="230">
        <v>0</v>
      </c>
      <c r="E48" s="229">
        <v>0</v>
      </c>
      <c r="F48" s="230">
        <f t="shared" si="8"/>
        <v>437</v>
      </c>
      <c r="G48" s="232">
        <f t="shared" si="9"/>
        <v>0.0004771966607153582</v>
      </c>
      <c r="H48" s="231">
        <v>675</v>
      </c>
      <c r="I48" s="229"/>
      <c r="J48" s="230"/>
      <c r="K48" s="229"/>
      <c r="L48" s="230">
        <f t="shared" si="10"/>
        <v>675</v>
      </c>
      <c r="M48" s="233">
        <f t="shared" si="11"/>
        <v>-0.35259259259259257</v>
      </c>
      <c r="N48" s="231">
        <v>7822</v>
      </c>
      <c r="O48" s="229">
        <v>3649</v>
      </c>
      <c r="P48" s="230"/>
      <c r="Q48" s="229"/>
      <c r="R48" s="230">
        <f t="shared" si="12"/>
        <v>11471</v>
      </c>
      <c r="S48" s="232">
        <f t="shared" si="13"/>
        <v>0.0011532404286624131</v>
      </c>
      <c r="T48" s="231">
        <v>10503</v>
      </c>
      <c r="U48" s="229"/>
      <c r="V48" s="230"/>
      <c r="W48" s="229"/>
      <c r="X48" s="213">
        <f t="shared" si="14"/>
        <v>10503</v>
      </c>
      <c r="Y48" s="228">
        <f t="shared" si="15"/>
        <v>0.09216414357802538</v>
      </c>
    </row>
    <row r="49" spans="1:25" ht="19.5" customHeight="1" thickBot="1">
      <c r="A49" s="234" t="s">
        <v>168</v>
      </c>
      <c r="B49" s="231">
        <v>274</v>
      </c>
      <c r="C49" s="229">
        <v>429</v>
      </c>
      <c r="D49" s="230">
        <v>0</v>
      </c>
      <c r="E49" s="229">
        <v>0</v>
      </c>
      <c r="F49" s="230">
        <f t="shared" si="8"/>
        <v>703</v>
      </c>
      <c r="G49" s="232">
        <f t="shared" si="9"/>
        <v>0.0007676641933247067</v>
      </c>
      <c r="H49" s="231">
        <v>234</v>
      </c>
      <c r="I49" s="229">
        <v>0</v>
      </c>
      <c r="J49" s="230"/>
      <c r="K49" s="229"/>
      <c r="L49" s="230">
        <f t="shared" si="10"/>
        <v>234</v>
      </c>
      <c r="M49" s="233">
        <f t="shared" si="11"/>
        <v>2.0042735042735043</v>
      </c>
      <c r="N49" s="231">
        <v>6671</v>
      </c>
      <c r="O49" s="229">
        <v>2603</v>
      </c>
      <c r="P49" s="230">
        <v>0</v>
      </c>
      <c r="Q49" s="229">
        <v>4</v>
      </c>
      <c r="R49" s="230">
        <f t="shared" si="12"/>
        <v>9278</v>
      </c>
      <c r="S49" s="232">
        <f t="shared" si="13"/>
        <v>0.0009327665153107722</v>
      </c>
      <c r="T49" s="231">
        <v>4722</v>
      </c>
      <c r="U49" s="229">
        <v>0</v>
      </c>
      <c r="V49" s="230">
        <v>4</v>
      </c>
      <c r="W49" s="229">
        <v>5</v>
      </c>
      <c r="X49" s="213">
        <f t="shared" si="14"/>
        <v>4731</v>
      </c>
      <c r="Y49" s="228">
        <f t="shared" si="15"/>
        <v>0.9611075882477278</v>
      </c>
    </row>
    <row r="50" spans="1:25" s="267" customFormat="1" ht="19.5" customHeight="1">
      <c r="A50" s="276" t="s">
        <v>56</v>
      </c>
      <c r="B50" s="273">
        <f>SUM(B51:B63)</f>
        <v>138895</v>
      </c>
      <c r="C50" s="272">
        <f>SUM(C51:C63)</f>
        <v>136668</v>
      </c>
      <c r="D50" s="271">
        <f>SUM(D51:D63)</f>
        <v>1549</v>
      </c>
      <c r="E50" s="272">
        <f>SUM(E51:E63)</f>
        <v>1586</v>
      </c>
      <c r="F50" s="271">
        <f>SUM(B50:E50)</f>
        <v>278698</v>
      </c>
      <c r="G50" s="274">
        <f>F50/$F$9</f>
        <v>0.30433353535022634</v>
      </c>
      <c r="H50" s="273">
        <f>SUM(H51:H63)</f>
        <v>126043</v>
      </c>
      <c r="I50" s="272">
        <f>SUM(I51:I63)</f>
        <v>124562</v>
      </c>
      <c r="J50" s="271">
        <f>SUM(J51:J63)</f>
        <v>3618</v>
      </c>
      <c r="K50" s="272">
        <f>SUM(K51:K63)</f>
        <v>3141</v>
      </c>
      <c r="L50" s="271">
        <f>SUM(H50:K50)</f>
        <v>257364</v>
      </c>
      <c r="M50" s="275">
        <f>IF(ISERROR(F50/L50-1),"         /0",(F50/L50-1))</f>
        <v>0.08289426648637721</v>
      </c>
      <c r="N50" s="273">
        <f>SUM(N51:N63)</f>
        <v>1427384</v>
      </c>
      <c r="O50" s="272">
        <f>SUM(O51:O63)</f>
        <v>1396681</v>
      </c>
      <c r="P50" s="271">
        <f>SUM(P51:P63)</f>
        <v>30464</v>
      </c>
      <c r="Q50" s="272">
        <f>SUM(Q51:Q63)</f>
        <v>31573</v>
      </c>
      <c r="R50" s="271">
        <f>SUM(N50:Q50)</f>
        <v>2886102</v>
      </c>
      <c r="S50" s="274">
        <f>R50/$R$9</f>
        <v>0.2901551309949828</v>
      </c>
      <c r="T50" s="273">
        <f>SUM(T51:T63)</f>
        <v>1233899</v>
      </c>
      <c r="U50" s="272">
        <f>SUM(U51:U63)</f>
        <v>1188222</v>
      </c>
      <c r="V50" s="271">
        <f>SUM(V51:V63)</f>
        <v>35760</v>
      </c>
      <c r="W50" s="272">
        <f>SUM(W51:W63)</f>
        <v>35075</v>
      </c>
      <c r="X50" s="271">
        <f>SUM(T50:W50)</f>
        <v>2492956</v>
      </c>
      <c r="Y50" s="268">
        <f>IF(ISERROR(R50/X50-1),"         /0",IF(R50/X50&gt;5,"  *  ",(R50/X50-1)))</f>
        <v>0.15770274324937938</v>
      </c>
    </row>
    <row r="51" spans="1:25" s="204" customFormat="1" ht="19.5" customHeight="1">
      <c r="A51" s="219" t="s">
        <v>162</v>
      </c>
      <c r="B51" s="217">
        <v>62615</v>
      </c>
      <c r="C51" s="214">
        <v>60026</v>
      </c>
      <c r="D51" s="213">
        <v>0</v>
      </c>
      <c r="E51" s="214">
        <v>0</v>
      </c>
      <c r="F51" s="213">
        <f>SUM(B51:E51)</f>
        <v>122641</v>
      </c>
      <c r="G51" s="216">
        <f>F51/$F$9</f>
        <v>0.13392191228098912</v>
      </c>
      <c r="H51" s="217">
        <v>59436</v>
      </c>
      <c r="I51" s="214">
        <v>59380</v>
      </c>
      <c r="J51" s="213"/>
      <c r="K51" s="214"/>
      <c r="L51" s="213">
        <f>SUM(H51:K51)</f>
        <v>118816</v>
      </c>
      <c r="M51" s="218">
        <f>IF(ISERROR(F51/L51-1),"         /0",(F51/L51-1))</f>
        <v>0.032192633988688435</v>
      </c>
      <c r="N51" s="217">
        <v>657510</v>
      </c>
      <c r="O51" s="214">
        <v>625309</v>
      </c>
      <c r="P51" s="213"/>
      <c r="Q51" s="214"/>
      <c r="R51" s="213">
        <f>SUM(N51:Q51)</f>
        <v>1282819</v>
      </c>
      <c r="S51" s="216">
        <f>R51/$R$9</f>
        <v>0.12896859327489216</v>
      </c>
      <c r="T51" s="215">
        <v>644805</v>
      </c>
      <c r="U51" s="214">
        <v>614449</v>
      </c>
      <c r="V51" s="213">
        <v>373</v>
      </c>
      <c r="W51" s="214">
        <v>629</v>
      </c>
      <c r="X51" s="213">
        <f>SUM(T51:W51)</f>
        <v>1260256</v>
      </c>
      <c r="Y51" s="212">
        <f>IF(ISERROR(R51/X51-1),"         /0",IF(R51/X51&gt;5,"  *  ",(R51/X51-1)))</f>
        <v>0.017903505319554203</v>
      </c>
    </row>
    <row r="52" spans="1:25" s="204" customFormat="1" ht="19.5" customHeight="1">
      <c r="A52" s="219" t="s">
        <v>156</v>
      </c>
      <c r="B52" s="217">
        <v>28421</v>
      </c>
      <c r="C52" s="214">
        <v>28660</v>
      </c>
      <c r="D52" s="213">
        <v>1537</v>
      </c>
      <c r="E52" s="214">
        <v>1579</v>
      </c>
      <c r="F52" s="213">
        <f>SUM(B52:E52)</f>
        <v>60197</v>
      </c>
      <c r="G52" s="216">
        <f>F52/$F$9</f>
        <v>0.06573411300934191</v>
      </c>
      <c r="H52" s="217">
        <v>31657</v>
      </c>
      <c r="I52" s="214">
        <v>31573</v>
      </c>
      <c r="J52" s="213">
        <v>3396</v>
      </c>
      <c r="K52" s="214">
        <v>3056</v>
      </c>
      <c r="L52" s="213">
        <f>SUM(H52:K52)</f>
        <v>69682</v>
      </c>
      <c r="M52" s="218">
        <f>IF(ISERROR(F52/L52-1),"         /0",(F52/L52-1))</f>
        <v>-0.13611836629258633</v>
      </c>
      <c r="N52" s="217">
        <v>264186</v>
      </c>
      <c r="O52" s="214">
        <v>267705</v>
      </c>
      <c r="P52" s="213">
        <v>28903</v>
      </c>
      <c r="Q52" s="214">
        <v>29996</v>
      </c>
      <c r="R52" s="213">
        <f>SUM(N52:Q52)</f>
        <v>590790</v>
      </c>
      <c r="S52" s="216">
        <f>R52/$R$9</f>
        <v>0.05939525000867117</v>
      </c>
      <c r="T52" s="215">
        <v>276044</v>
      </c>
      <c r="U52" s="214">
        <v>271145</v>
      </c>
      <c r="V52" s="213">
        <v>31581</v>
      </c>
      <c r="W52" s="214">
        <v>30769</v>
      </c>
      <c r="X52" s="213">
        <f>SUM(T52:W52)</f>
        <v>609539</v>
      </c>
      <c r="Y52" s="212">
        <f>IF(ISERROR(R52/X52-1),"         /0",IF(R52/X52&gt;5,"  *  ",(R52/X52-1)))</f>
        <v>-0.030759311545282553</v>
      </c>
    </row>
    <row r="53" spans="1:25" s="204" customFormat="1" ht="19.5" customHeight="1">
      <c r="A53" s="219" t="s">
        <v>182</v>
      </c>
      <c r="B53" s="217">
        <v>8166</v>
      </c>
      <c r="C53" s="214">
        <v>8002</v>
      </c>
      <c r="D53" s="213">
        <v>0</v>
      </c>
      <c r="E53" s="214">
        <v>0</v>
      </c>
      <c r="F53" s="213">
        <f>SUM(B53:E53)</f>
        <v>16168</v>
      </c>
      <c r="G53" s="216">
        <f>F53/$F$9</f>
        <v>0.017655184463262957</v>
      </c>
      <c r="H53" s="217">
        <v>6061</v>
      </c>
      <c r="I53" s="214">
        <v>5231</v>
      </c>
      <c r="J53" s="213"/>
      <c r="K53" s="214"/>
      <c r="L53" s="213">
        <f>SUM(H53:K53)</f>
        <v>11292</v>
      </c>
      <c r="M53" s="218">
        <f>IF(ISERROR(F53/L53-1),"         /0",(F53/L53-1))</f>
        <v>0.43181013106624166</v>
      </c>
      <c r="N53" s="217">
        <v>73095</v>
      </c>
      <c r="O53" s="214">
        <v>69176</v>
      </c>
      <c r="P53" s="213">
        <v>94</v>
      </c>
      <c r="Q53" s="214">
        <v>221</v>
      </c>
      <c r="R53" s="213">
        <f>SUM(N53:Q53)</f>
        <v>142586</v>
      </c>
      <c r="S53" s="216">
        <f>R53/$R$9</f>
        <v>0.014334926315165097</v>
      </c>
      <c r="T53" s="215">
        <v>64277</v>
      </c>
      <c r="U53" s="214">
        <v>60499</v>
      </c>
      <c r="V53" s="213">
        <v>210</v>
      </c>
      <c r="W53" s="214">
        <v>209</v>
      </c>
      <c r="X53" s="213">
        <f>SUM(T53:W53)</f>
        <v>125195</v>
      </c>
      <c r="Y53" s="212">
        <f>IF(ISERROR(R53/X53-1),"         /0",IF(R53/X53&gt;5,"  *  ",(R53/X53-1)))</f>
        <v>0.13891129837453575</v>
      </c>
    </row>
    <row r="54" spans="1:25" s="204" customFormat="1" ht="19.5" customHeight="1">
      <c r="A54" s="219" t="s">
        <v>187</v>
      </c>
      <c r="B54" s="217">
        <v>6668</v>
      </c>
      <c r="C54" s="214">
        <v>7645</v>
      </c>
      <c r="D54" s="213">
        <v>0</v>
      </c>
      <c r="E54" s="214">
        <v>0</v>
      </c>
      <c r="F54" s="213">
        <f aca="true" t="shared" si="16" ref="F54:F60">SUM(B54:E54)</f>
        <v>14313</v>
      </c>
      <c r="G54" s="216">
        <f aca="true" t="shared" si="17" ref="G54:G60">F54/$F$9</f>
        <v>0.015629555617434603</v>
      </c>
      <c r="H54" s="217">
        <v>5606</v>
      </c>
      <c r="I54" s="214">
        <v>6067</v>
      </c>
      <c r="J54" s="213"/>
      <c r="K54" s="214"/>
      <c r="L54" s="213">
        <f aca="true" t="shared" si="18" ref="L54:L60">SUM(H54:K54)</f>
        <v>11673</v>
      </c>
      <c r="M54" s="218">
        <f aca="true" t="shared" si="19" ref="M54:M60">IF(ISERROR(F54/L54-1),"         /0",(F54/L54-1))</f>
        <v>0.22616294011822147</v>
      </c>
      <c r="N54" s="217">
        <v>73151</v>
      </c>
      <c r="O54" s="214">
        <v>77701</v>
      </c>
      <c r="P54" s="213"/>
      <c r="Q54" s="214"/>
      <c r="R54" s="213">
        <f aca="true" t="shared" si="20" ref="R54:R60">SUM(N54:Q54)</f>
        <v>150852</v>
      </c>
      <c r="S54" s="216">
        <f aca="true" t="shared" si="21" ref="S54:S60">R54/$R$9</f>
        <v>0.015165951106667451</v>
      </c>
      <c r="T54" s="215">
        <v>59684</v>
      </c>
      <c r="U54" s="214">
        <v>68238</v>
      </c>
      <c r="V54" s="213"/>
      <c r="W54" s="214"/>
      <c r="X54" s="213">
        <f aca="true" t="shared" si="22" ref="X54:X60">SUM(T54:W54)</f>
        <v>127922</v>
      </c>
      <c r="Y54" s="212">
        <f aca="true" t="shared" si="23" ref="Y54:Y60">IF(ISERROR(R54/X54-1),"         /0",IF(R54/X54&gt;5,"  *  ",(R54/X54-1)))</f>
        <v>0.17924985538062255</v>
      </c>
    </row>
    <row r="55" spans="1:25" s="204" customFormat="1" ht="19.5" customHeight="1">
      <c r="A55" s="219" t="s">
        <v>190</v>
      </c>
      <c r="B55" s="217">
        <v>5735</v>
      </c>
      <c r="C55" s="214">
        <v>6078</v>
      </c>
      <c r="D55" s="213">
        <v>0</v>
      </c>
      <c r="E55" s="214">
        <v>0</v>
      </c>
      <c r="F55" s="213">
        <f t="shared" si="16"/>
        <v>11813</v>
      </c>
      <c r="G55" s="216">
        <f t="shared" si="17"/>
        <v>0.012899597604188847</v>
      </c>
      <c r="H55" s="217">
        <v>2801</v>
      </c>
      <c r="I55" s="214">
        <v>2923</v>
      </c>
      <c r="J55" s="213"/>
      <c r="K55" s="214"/>
      <c r="L55" s="213">
        <f t="shared" si="18"/>
        <v>5724</v>
      </c>
      <c r="M55" s="218">
        <f t="shared" si="19"/>
        <v>1.0637665967854648</v>
      </c>
      <c r="N55" s="217">
        <v>62669</v>
      </c>
      <c r="O55" s="214">
        <v>63807</v>
      </c>
      <c r="P55" s="213"/>
      <c r="Q55" s="214"/>
      <c r="R55" s="213">
        <f t="shared" si="20"/>
        <v>126476</v>
      </c>
      <c r="S55" s="216">
        <f t="shared" si="21"/>
        <v>0.012715302628847297</v>
      </c>
      <c r="T55" s="215">
        <v>31487</v>
      </c>
      <c r="U55" s="214">
        <v>30932</v>
      </c>
      <c r="V55" s="213">
        <v>107</v>
      </c>
      <c r="W55" s="214">
        <v>107</v>
      </c>
      <c r="X55" s="213">
        <f t="shared" si="22"/>
        <v>62633</v>
      </c>
      <c r="Y55" s="212">
        <f t="shared" si="23"/>
        <v>1.0193188894033498</v>
      </c>
    </row>
    <row r="56" spans="1:25" s="204" customFormat="1" ht="19.5" customHeight="1">
      <c r="A56" s="219" t="s">
        <v>191</v>
      </c>
      <c r="B56" s="217">
        <v>5997</v>
      </c>
      <c r="C56" s="214">
        <v>5548</v>
      </c>
      <c r="D56" s="213">
        <v>0</v>
      </c>
      <c r="E56" s="214">
        <v>0</v>
      </c>
      <c r="F56" s="213">
        <f>SUM(B56:E56)</f>
        <v>11545</v>
      </c>
      <c r="G56" s="216">
        <f>F56/$F$9</f>
        <v>0.012606946105168902</v>
      </c>
      <c r="H56" s="217">
        <v>4346</v>
      </c>
      <c r="I56" s="214">
        <v>5017</v>
      </c>
      <c r="J56" s="213"/>
      <c r="K56" s="214"/>
      <c r="L56" s="213">
        <f>SUM(H56:K56)</f>
        <v>9363</v>
      </c>
      <c r="M56" s="218">
        <f>IF(ISERROR(F56/L56-1),"         /0",(F56/L56-1))</f>
        <v>0.2330449642208694</v>
      </c>
      <c r="N56" s="217">
        <v>58100</v>
      </c>
      <c r="O56" s="214">
        <v>59784</v>
      </c>
      <c r="P56" s="213">
        <v>461</v>
      </c>
      <c r="Q56" s="214">
        <v>337</v>
      </c>
      <c r="R56" s="213">
        <f>SUM(N56:Q56)</f>
        <v>118682</v>
      </c>
      <c r="S56" s="216">
        <f>R56/$R$9</f>
        <v>0.01193173049904215</v>
      </c>
      <c r="T56" s="215">
        <v>67520</v>
      </c>
      <c r="U56" s="214">
        <v>67183</v>
      </c>
      <c r="V56" s="213">
        <v>1923</v>
      </c>
      <c r="W56" s="214">
        <v>1828</v>
      </c>
      <c r="X56" s="213">
        <f>SUM(T56:W56)</f>
        <v>138454</v>
      </c>
      <c r="Y56" s="212">
        <f>IF(ISERROR(R56/X56-1),"         /0",IF(R56/X56&gt;5,"  *  ",(R56/X56-1)))</f>
        <v>-0.14280555274676066</v>
      </c>
    </row>
    <row r="57" spans="1:25" s="204" customFormat="1" ht="19.5" customHeight="1">
      <c r="A57" s="219" t="s">
        <v>177</v>
      </c>
      <c r="B57" s="217">
        <v>5474</v>
      </c>
      <c r="C57" s="214">
        <v>5137</v>
      </c>
      <c r="D57" s="213">
        <v>0</v>
      </c>
      <c r="E57" s="214">
        <v>0</v>
      </c>
      <c r="F57" s="213">
        <f>SUM(B57:E57)</f>
        <v>10611</v>
      </c>
      <c r="G57" s="216">
        <f>F57/$F$9</f>
        <v>0.011587033791420289</v>
      </c>
      <c r="H57" s="217">
        <v>5755</v>
      </c>
      <c r="I57" s="214">
        <v>5193</v>
      </c>
      <c r="J57" s="213"/>
      <c r="K57" s="214"/>
      <c r="L57" s="213">
        <f>SUM(H57:K57)</f>
        <v>10948</v>
      </c>
      <c r="M57" s="218">
        <f>IF(ISERROR(F57/L57-1),"         /0",(F57/L57-1))</f>
        <v>-0.030781877968578786</v>
      </c>
      <c r="N57" s="217">
        <v>76360</v>
      </c>
      <c r="O57" s="214">
        <v>74270</v>
      </c>
      <c r="P57" s="213"/>
      <c r="Q57" s="214"/>
      <c r="R57" s="213">
        <f>SUM(N57:Q57)</f>
        <v>150630</v>
      </c>
      <c r="S57" s="216">
        <f>R57/$R$9</f>
        <v>0.015143632270021731</v>
      </c>
      <c r="T57" s="215">
        <v>17849</v>
      </c>
      <c r="U57" s="214">
        <v>16484</v>
      </c>
      <c r="V57" s="213"/>
      <c r="W57" s="214"/>
      <c r="X57" s="213">
        <f>SUM(T57:W57)</f>
        <v>34333</v>
      </c>
      <c r="Y57" s="212">
        <f>IF(ISERROR(R57/X57-1),"         /0",IF(R57/X57&gt;5,"  *  ",(R57/X57-1)))</f>
        <v>3.387324148778143</v>
      </c>
    </row>
    <row r="58" spans="1:25" s="204" customFormat="1" ht="19.5" customHeight="1">
      <c r="A58" s="219" t="s">
        <v>158</v>
      </c>
      <c r="B58" s="217">
        <v>5251</v>
      </c>
      <c r="C58" s="214">
        <v>4823</v>
      </c>
      <c r="D58" s="213">
        <v>0</v>
      </c>
      <c r="E58" s="214">
        <v>0</v>
      </c>
      <c r="F58" s="213">
        <f>SUM(B58:E58)</f>
        <v>10074</v>
      </c>
      <c r="G58" s="216">
        <f>F58/$F$9</f>
        <v>0.011000638810175099</v>
      </c>
      <c r="H58" s="217">
        <v>5333</v>
      </c>
      <c r="I58" s="214">
        <v>4912</v>
      </c>
      <c r="J58" s="213"/>
      <c r="K58" s="214"/>
      <c r="L58" s="213">
        <f>SUM(H58:K58)</f>
        <v>10245</v>
      </c>
      <c r="M58" s="218">
        <f>IF(ISERROR(F58/L58-1),"         /0",(F58/L58-1))</f>
        <v>-0.016691068814055687</v>
      </c>
      <c r="N58" s="217">
        <v>58468</v>
      </c>
      <c r="O58" s="214">
        <v>57790</v>
      </c>
      <c r="P58" s="213"/>
      <c r="Q58" s="214"/>
      <c r="R58" s="213">
        <f>SUM(N58:Q58)</f>
        <v>116258</v>
      </c>
      <c r="S58" s="216">
        <f>R58/$R$9</f>
        <v>0.011688032931342936</v>
      </c>
      <c r="T58" s="215">
        <v>22893</v>
      </c>
      <c r="U58" s="214">
        <v>18667</v>
      </c>
      <c r="V58" s="213"/>
      <c r="W58" s="214"/>
      <c r="X58" s="213">
        <f>SUM(T58:W58)</f>
        <v>41560</v>
      </c>
      <c r="Y58" s="212">
        <f>IF(ISERROR(R58/X58-1),"         /0",IF(R58/X58&gt;5,"  *  ",(R58/X58-1)))</f>
        <v>1.7973532242540906</v>
      </c>
    </row>
    <row r="59" spans="1:25" s="204" customFormat="1" ht="19.5" customHeight="1">
      <c r="A59" s="219" t="s">
        <v>188</v>
      </c>
      <c r="B59" s="217">
        <v>4971</v>
      </c>
      <c r="C59" s="214">
        <v>4252</v>
      </c>
      <c r="D59" s="213">
        <v>0</v>
      </c>
      <c r="E59" s="214">
        <v>0</v>
      </c>
      <c r="F59" s="213">
        <f>SUM(B59:E59)</f>
        <v>9223</v>
      </c>
      <c r="G59" s="216">
        <f>F59/$F$9</f>
        <v>0.010071361102466245</v>
      </c>
      <c r="H59" s="217">
        <v>3636</v>
      </c>
      <c r="I59" s="214">
        <v>3157</v>
      </c>
      <c r="J59" s="213"/>
      <c r="K59" s="214"/>
      <c r="L59" s="213">
        <f>SUM(H59:K59)</f>
        <v>6793</v>
      </c>
      <c r="M59" s="218">
        <f>IF(ISERROR(F59/L59-1),"         /0",(F59/L59-1))</f>
        <v>0.35772118357132343</v>
      </c>
      <c r="N59" s="217">
        <v>45201</v>
      </c>
      <c r="O59" s="214">
        <v>35815</v>
      </c>
      <c r="P59" s="213"/>
      <c r="Q59" s="214"/>
      <c r="R59" s="213">
        <f>SUM(N59:Q59)</f>
        <v>81016</v>
      </c>
      <c r="S59" s="216">
        <f>R59/$R$9</f>
        <v>0.008144967881484966</v>
      </c>
      <c r="T59" s="215">
        <v>42823</v>
      </c>
      <c r="U59" s="214">
        <v>35581</v>
      </c>
      <c r="V59" s="213"/>
      <c r="W59" s="214"/>
      <c r="X59" s="213">
        <f>SUM(T59:W59)</f>
        <v>78404</v>
      </c>
      <c r="Y59" s="212">
        <f>IF(ISERROR(R59/X59-1),"         /0",IF(R59/X59&gt;5,"  *  ",(R59/X59-1)))</f>
        <v>0.03331462680475483</v>
      </c>
    </row>
    <row r="60" spans="1:25" s="204" customFormat="1" ht="19.5" customHeight="1">
      <c r="A60" s="219" t="s">
        <v>157</v>
      </c>
      <c r="B60" s="217">
        <v>3753</v>
      </c>
      <c r="C60" s="214">
        <v>4111</v>
      </c>
      <c r="D60" s="213">
        <v>0</v>
      </c>
      <c r="E60" s="214">
        <v>0</v>
      </c>
      <c r="F60" s="213">
        <f t="shared" si="16"/>
        <v>7864</v>
      </c>
      <c r="G60" s="216">
        <f t="shared" si="17"/>
        <v>0.008587355926465852</v>
      </c>
      <c r="H60" s="217">
        <v>165</v>
      </c>
      <c r="I60" s="214"/>
      <c r="J60" s="213">
        <v>165</v>
      </c>
      <c r="K60" s="214"/>
      <c r="L60" s="213">
        <f t="shared" si="18"/>
        <v>330</v>
      </c>
      <c r="M60" s="218">
        <f t="shared" si="19"/>
        <v>22.830303030303032</v>
      </c>
      <c r="N60" s="217">
        <v>39051</v>
      </c>
      <c r="O60" s="214">
        <v>43293</v>
      </c>
      <c r="P60" s="213">
        <v>690</v>
      </c>
      <c r="Q60" s="214">
        <v>688</v>
      </c>
      <c r="R60" s="213">
        <f t="shared" si="20"/>
        <v>83722</v>
      </c>
      <c r="S60" s="216">
        <f t="shared" si="21"/>
        <v>0.008417016403842258</v>
      </c>
      <c r="T60" s="215">
        <v>165</v>
      </c>
      <c r="U60" s="214"/>
      <c r="V60" s="213">
        <v>1103</v>
      </c>
      <c r="W60" s="214">
        <v>940</v>
      </c>
      <c r="X60" s="213">
        <f t="shared" si="22"/>
        <v>2208</v>
      </c>
      <c r="Y60" s="212" t="str">
        <f t="shared" si="23"/>
        <v>  *  </v>
      </c>
    </row>
    <row r="61" spans="1:25" s="204" customFormat="1" ht="19.5" customHeight="1">
      <c r="A61" s="219" t="s">
        <v>201</v>
      </c>
      <c r="B61" s="217">
        <v>1411</v>
      </c>
      <c r="C61" s="214">
        <v>1850</v>
      </c>
      <c r="D61" s="213">
        <v>0</v>
      </c>
      <c r="E61" s="214">
        <v>0</v>
      </c>
      <c r="F61" s="213">
        <f aca="true" t="shared" si="24" ref="F61:F74">SUM(B61:E61)</f>
        <v>3261</v>
      </c>
      <c r="G61" s="216">
        <f aca="true" t="shared" si="25" ref="G61:G74">F61/$F$9</f>
        <v>0.0035609572324777645</v>
      </c>
      <c r="H61" s="217">
        <v>901</v>
      </c>
      <c r="I61" s="214">
        <v>1093</v>
      </c>
      <c r="J61" s="213"/>
      <c r="K61" s="214"/>
      <c r="L61" s="213">
        <f aca="true" t="shared" si="26" ref="L61:L74">SUM(H61:K61)</f>
        <v>1994</v>
      </c>
      <c r="M61" s="218">
        <f aca="true" t="shared" si="27" ref="M61:M74">IF(ISERROR(F61/L61-1),"         /0",(F61/L61-1))</f>
        <v>0.6354062186559679</v>
      </c>
      <c r="N61" s="217">
        <v>15768</v>
      </c>
      <c r="O61" s="214">
        <v>18853</v>
      </c>
      <c r="P61" s="213"/>
      <c r="Q61" s="214"/>
      <c r="R61" s="213">
        <f aca="true" t="shared" si="28" ref="R61:R74">SUM(N61:Q61)</f>
        <v>34621</v>
      </c>
      <c r="S61" s="216">
        <f aca="true" t="shared" si="29" ref="S61:S74">R61/$R$9</f>
        <v>0.0034806326284300758</v>
      </c>
      <c r="T61" s="215">
        <v>3951</v>
      </c>
      <c r="U61" s="214">
        <v>4665</v>
      </c>
      <c r="V61" s="213"/>
      <c r="W61" s="214"/>
      <c r="X61" s="213">
        <f aca="true" t="shared" si="30" ref="X61:X74">SUM(T61:W61)</f>
        <v>8616</v>
      </c>
      <c r="Y61" s="212">
        <f aca="true" t="shared" si="31" ref="Y61:Y74">IF(ISERROR(R61/X61-1),"         /0",IF(R61/X61&gt;5,"  *  ",(R61/X61-1)))</f>
        <v>3.01822191272052</v>
      </c>
    </row>
    <row r="62" spans="1:25" s="204" customFormat="1" ht="19.5" customHeight="1">
      <c r="A62" s="219" t="s">
        <v>206</v>
      </c>
      <c r="B62" s="217">
        <v>175</v>
      </c>
      <c r="C62" s="214">
        <v>210</v>
      </c>
      <c r="D62" s="213">
        <v>0</v>
      </c>
      <c r="E62" s="214">
        <v>0</v>
      </c>
      <c r="F62" s="213">
        <f t="shared" si="24"/>
        <v>385</v>
      </c>
      <c r="G62" s="216">
        <f t="shared" si="25"/>
        <v>0.0004204135340398465</v>
      </c>
      <c r="H62" s="217"/>
      <c r="I62" s="214"/>
      <c r="J62" s="213"/>
      <c r="K62" s="214"/>
      <c r="L62" s="213">
        <f t="shared" si="26"/>
        <v>0</v>
      </c>
      <c r="M62" s="218" t="str">
        <f t="shared" si="27"/>
        <v>         /0</v>
      </c>
      <c r="N62" s="217">
        <v>1445</v>
      </c>
      <c r="O62" s="214">
        <v>1323</v>
      </c>
      <c r="P62" s="213"/>
      <c r="Q62" s="214"/>
      <c r="R62" s="213">
        <f t="shared" si="28"/>
        <v>2768</v>
      </c>
      <c r="S62" s="216">
        <f t="shared" si="29"/>
        <v>0.0002782817109700601</v>
      </c>
      <c r="T62" s="215"/>
      <c r="U62" s="214"/>
      <c r="V62" s="213"/>
      <c r="W62" s="214"/>
      <c r="X62" s="213">
        <f t="shared" si="30"/>
        <v>0</v>
      </c>
      <c r="Y62" s="212" t="str">
        <f t="shared" si="31"/>
        <v>         /0</v>
      </c>
    </row>
    <row r="63" spans="1:25" s="204" customFormat="1" ht="19.5" customHeight="1" thickBot="1">
      <c r="A63" s="219" t="s">
        <v>168</v>
      </c>
      <c r="B63" s="217">
        <v>258</v>
      </c>
      <c r="C63" s="214">
        <v>326</v>
      </c>
      <c r="D63" s="213">
        <v>12</v>
      </c>
      <c r="E63" s="214">
        <v>7</v>
      </c>
      <c r="F63" s="213">
        <f t="shared" si="24"/>
        <v>603</v>
      </c>
      <c r="G63" s="216">
        <f t="shared" si="25"/>
        <v>0.0006584658727948764</v>
      </c>
      <c r="H63" s="217">
        <v>346</v>
      </c>
      <c r="I63" s="214">
        <v>16</v>
      </c>
      <c r="J63" s="213">
        <v>57</v>
      </c>
      <c r="K63" s="214">
        <v>85</v>
      </c>
      <c r="L63" s="213">
        <f t="shared" si="26"/>
        <v>504</v>
      </c>
      <c r="M63" s="218">
        <f t="shared" si="27"/>
        <v>0.1964285714285714</v>
      </c>
      <c r="N63" s="217">
        <v>2380</v>
      </c>
      <c r="O63" s="214">
        <v>1855</v>
      </c>
      <c r="P63" s="213">
        <v>316</v>
      </c>
      <c r="Q63" s="214">
        <v>331</v>
      </c>
      <c r="R63" s="213">
        <f t="shared" si="28"/>
        <v>4882</v>
      </c>
      <c r="S63" s="216">
        <f t="shared" si="29"/>
        <v>0.0004908133356054311</v>
      </c>
      <c r="T63" s="215">
        <v>2401</v>
      </c>
      <c r="U63" s="214">
        <v>379</v>
      </c>
      <c r="V63" s="213">
        <v>463</v>
      </c>
      <c r="W63" s="214">
        <v>593</v>
      </c>
      <c r="X63" s="213">
        <f t="shared" si="30"/>
        <v>3836</v>
      </c>
      <c r="Y63" s="212">
        <f t="shared" si="31"/>
        <v>0.27267987486965595</v>
      </c>
    </row>
    <row r="64" spans="1:25" s="267" customFormat="1" ht="19.5" customHeight="1">
      <c r="A64" s="276" t="s">
        <v>55</v>
      </c>
      <c r="B64" s="273">
        <f>SUM(B65:B73)</f>
        <v>9114</v>
      </c>
      <c r="C64" s="272">
        <f>SUM(C65:C73)</f>
        <v>9857</v>
      </c>
      <c r="D64" s="271">
        <f>SUM(D65:D73)</f>
        <v>21</v>
      </c>
      <c r="E64" s="272">
        <f>SUM(E65:E73)</f>
        <v>31</v>
      </c>
      <c r="F64" s="271">
        <f t="shared" si="24"/>
        <v>19023</v>
      </c>
      <c r="G64" s="274">
        <f t="shared" si="25"/>
        <v>0.02077279651438961</v>
      </c>
      <c r="H64" s="273">
        <f>SUM(H65:H73)</f>
        <v>12194</v>
      </c>
      <c r="I64" s="272">
        <f>SUM(I65:I73)</f>
        <v>12059</v>
      </c>
      <c r="J64" s="271">
        <f>SUM(J65:J73)</f>
        <v>14</v>
      </c>
      <c r="K64" s="272">
        <f>SUM(K65:K73)</f>
        <v>17</v>
      </c>
      <c r="L64" s="271">
        <f t="shared" si="26"/>
        <v>24284</v>
      </c>
      <c r="M64" s="275">
        <f t="shared" si="27"/>
        <v>-0.2166447043320705</v>
      </c>
      <c r="N64" s="273">
        <f>SUM(N65:N73)</f>
        <v>114259</v>
      </c>
      <c r="O64" s="272">
        <f>SUM(O65:O73)</f>
        <v>115505</v>
      </c>
      <c r="P64" s="271">
        <f>SUM(P65:P73)</f>
        <v>469</v>
      </c>
      <c r="Q64" s="272">
        <f>SUM(Q65:Q73)</f>
        <v>608</v>
      </c>
      <c r="R64" s="271">
        <f t="shared" si="28"/>
        <v>230841</v>
      </c>
      <c r="S64" s="274">
        <f t="shared" si="29"/>
        <v>0.02320766923484091</v>
      </c>
      <c r="T64" s="273">
        <f>SUM(T65:T73)</f>
        <v>104632</v>
      </c>
      <c r="U64" s="272">
        <f>SUM(U65:U73)</f>
        <v>105124</v>
      </c>
      <c r="V64" s="271">
        <f>SUM(V65:V73)</f>
        <v>1165</v>
      </c>
      <c r="W64" s="272">
        <f>SUM(W65:W73)</f>
        <v>880</v>
      </c>
      <c r="X64" s="271">
        <f t="shared" si="30"/>
        <v>211801</v>
      </c>
      <c r="Y64" s="268">
        <f t="shared" si="31"/>
        <v>0.0898957039862891</v>
      </c>
    </row>
    <row r="65" spans="1:25" ht="19.5" customHeight="1">
      <c r="A65" s="219" t="s">
        <v>156</v>
      </c>
      <c r="B65" s="217">
        <v>5528</v>
      </c>
      <c r="C65" s="214">
        <v>5963</v>
      </c>
      <c r="D65" s="213">
        <v>12</v>
      </c>
      <c r="E65" s="214">
        <v>0</v>
      </c>
      <c r="F65" s="213">
        <f t="shared" si="24"/>
        <v>11503</v>
      </c>
      <c r="G65" s="216">
        <f t="shared" si="25"/>
        <v>0.012561082810546374</v>
      </c>
      <c r="H65" s="217">
        <v>4589</v>
      </c>
      <c r="I65" s="214">
        <v>4492</v>
      </c>
      <c r="J65" s="213"/>
      <c r="K65" s="214"/>
      <c r="L65" s="213">
        <f t="shared" si="26"/>
        <v>9081</v>
      </c>
      <c r="M65" s="218">
        <f t="shared" si="27"/>
        <v>0.2667107146790002</v>
      </c>
      <c r="N65" s="217">
        <v>52478</v>
      </c>
      <c r="O65" s="214">
        <v>53163</v>
      </c>
      <c r="P65" s="213">
        <v>288</v>
      </c>
      <c r="Q65" s="214">
        <v>386</v>
      </c>
      <c r="R65" s="213">
        <f t="shared" si="28"/>
        <v>106315</v>
      </c>
      <c r="S65" s="216">
        <f t="shared" si="29"/>
        <v>0.01068841044139521</v>
      </c>
      <c r="T65" s="215">
        <v>53676</v>
      </c>
      <c r="U65" s="214">
        <v>51682</v>
      </c>
      <c r="V65" s="213">
        <v>656</v>
      </c>
      <c r="W65" s="214">
        <v>434</v>
      </c>
      <c r="X65" s="213">
        <f t="shared" si="30"/>
        <v>106448</v>
      </c>
      <c r="Y65" s="212">
        <f t="shared" si="31"/>
        <v>-0.0012494363445062495</v>
      </c>
    </row>
    <row r="66" spans="1:25" ht="19.5" customHeight="1">
      <c r="A66" s="219" t="s">
        <v>177</v>
      </c>
      <c r="B66" s="217">
        <v>1104</v>
      </c>
      <c r="C66" s="214">
        <v>1049</v>
      </c>
      <c r="D66" s="213">
        <v>0</v>
      </c>
      <c r="E66" s="214">
        <v>0</v>
      </c>
      <c r="F66" s="213">
        <f t="shared" si="24"/>
        <v>2153</v>
      </c>
      <c r="G66" s="216">
        <f t="shared" si="25"/>
        <v>0.0023510398410072453</v>
      </c>
      <c r="H66" s="217">
        <v>4446</v>
      </c>
      <c r="I66" s="214">
        <v>4470</v>
      </c>
      <c r="J66" s="213"/>
      <c r="K66" s="214"/>
      <c r="L66" s="213">
        <f t="shared" si="26"/>
        <v>8916</v>
      </c>
      <c r="M66" s="218">
        <f t="shared" si="27"/>
        <v>-0.7585240017945267</v>
      </c>
      <c r="N66" s="217">
        <v>28360</v>
      </c>
      <c r="O66" s="214">
        <v>27898</v>
      </c>
      <c r="P66" s="213"/>
      <c r="Q66" s="214"/>
      <c r="R66" s="213">
        <f t="shared" si="28"/>
        <v>56258</v>
      </c>
      <c r="S66" s="216">
        <f t="shared" si="29"/>
        <v>0.005655914918986142</v>
      </c>
      <c r="T66" s="215">
        <v>16022</v>
      </c>
      <c r="U66" s="214">
        <v>16077</v>
      </c>
      <c r="V66" s="213"/>
      <c r="W66" s="214"/>
      <c r="X66" s="213">
        <f t="shared" si="30"/>
        <v>32099</v>
      </c>
      <c r="Y66" s="212">
        <f t="shared" si="31"/>
        <v>0.7526402691672638</v>
      </c>
    </row>
    <row r="67" spans="1:25" ht="19.5" customHeight="1">
      <c r="A67" s="219" t="s">
        <v>203</v>
      </c>
      <c r="B67" s="217">
        <v>905</v>
      </c>
      <c r="C67" s="214">
        <v>1006</v>
      </c>
      <c r="D67" s="213">
        <v>0</v>
      </c>
      <c r="E67" s="214">
        <v>0</v>
      </c>
      <c r="F67" s="213">
        <f t="shared" si="24"/>
        <v>1911</v>
      </c>
      <c r="G67" s="216">
        <f t="shared" si="25"/>
        <v>0.0020867799053250562</v>
      </c>
      <c r="H67" s="217">
        <v>706</v>
      </c>
      <c r="I67" s="214">
        <v>738</v>
      </c>
      <c r="J67" s="213"/>
      <c r="K67" s="214"/>
      <c r="L67" s="213">
        <f t="shared" si="26"/>
        <v>1444</v>
      </c>
      <c r="M67" s="218">
        <f t="shared" si="27"/>
        <v>0.32340720221606656</v>
      </c>
      <c r="N67" s="217">
        <v>10707</v>
      </c>
      <c r="O67" s="214">
        <v>10848</v>
      </c>
      <c r="P67" s="213"/>
      <c r="Q67" s="214"/>
      <c r="R67" s="213">
        <f t="shared" si="28"/>
        <v>21555</v>
      </c>
      <c r="S67" s="216">
        <f t="shared" si="29"/>
        <v>0.002167038395939178</v>
      </c>
      <c r="T67" s="215">
        <v>8111</v>
      </c>
      <c r="U67" s="214">
        <v>8859</v>
      </c>
      <c r="V67" s="213"/>
      <c r="W67" s="214"/>
      <c r="X67" s="213">
        <f t="shared" si="30"/>
        <v>16970</v>
      </c>
      <c r="Y67" s="212">
        <f t="shared" si="31"/>
        <v>0.27018267530936946</v>
      </c>
    </row>
    <row r="68" spans="1:25" ht="19.5" customHeight="1">
      <c r="A68" s="219" t="s">
        <v>157</v>
      </c>
      <c r="B68" s="217">
        <v>663</v>
      </c>
      <c r="C68" s="214">
        <v>736</v>
      </c>
      <c r="D68" s="213">
        <v>0</v>
      </c>
      <c r="E68" s="214">
        <v>0</v>
      </c>
      <c r="F68" s="213">
        <f t="shared" si="24"/>
        <v>1399</v>
      </c>
      <c r="G68" s="216">
        <f t="shared" si="25"/>
        <v>0.0015276845042123252</v>
      </c>
      <c r="H68" s="217">
        <v>897</v>
      </c>
      <c r="I68" s="214">
        <v>996</v>
      </c>
      <c r="J68" s="213"/>
      <c r="K68" s="214"/>
      <c r="L68" s="213">
        <f t="shared" si="26"/>
        <v>1893</v>
      </c>
      <c r="M68" s="218">
        <f t="shared" si="27"/>
        <v>-0.2609614368726888</v>
      </c>
      <c r="N68" s="217">
        <v>10079</v>
      </c>
      <c r="O68" s="214">
        <v>10083</v>
      </c>
      <c r="P68" s="213"/>
      <c r="Q68" s="214"/>
      <c r="R68" s="213">
        <f t="shared" si="28"/>
        <v>20162</v>
      </c>
      <c r="S68" s="216">
        <f t="shared" si="29"/>
        <v>0.0020269927227522947</v>
      </c>
      <c r="T68" s="215">
        <v>9981</v>
      </c>
      <c r="U68" s="214">
        <v>11292</v>
      </c>
      <c r="V68" s="213"/>
      <c r="W68" s="214"/>
      <c r="X68" s="213">
        <f t="shared" si="30"/>
        <v>21273</v>
      </c>
      <c r="Y68" s="212">
        <f t="shared" si="31"/>
        <v>-0.05222582616462179</v>
      </c>
    </row>
    <row r="69" spans="1:25" ht="19.5" customHeight="1">
      <c r="A69" s="219" t="s">
        <v>204</v>
      </c>
      <c r="B69" s="217">
        <v>236</v>
      </c>
      <c r="C69" s="214">
        <v>282</v>
      </c>
      <c r="D69" s="213">
        <v>0</v>
      </c>
      <c r="E69" s="214">
        <v>0</v>
      </c>
      <c r="F69" s="213">
        <f t="shared" si="24"/>
        <v>518</v>
      </c>
      <c r="G69" s="216">
        <f t="shared" si="25"/>
        <v>0.0005656473003445207</v>
      </c>
      <c r="H69" s="217"/>
      <c r="I69" s="214"/>
      <c r="J69" s="213"/>
      <c r="K69" s="214"/>
      <c r="L69" s="213">
        <f t="shared" si="26"/>
        <v>0</v>
      </c>
      <c r="M69" s="218" t="str">
        <f t="shared" si="27"/>
        <v>         /0</v>
      </c>
      <c r="N69" s="217">
        <v>1531</v>
      </c>
      <c r="O69" s="214">
        <v>1662</v>
      </c>
      <c r="P69" s="213"/>
      <c r="Q69" s="214"/>
      <c r="R69" s="213">
        <f t="shared" si="28"/>
        <v>3193</v>
      </c>
      <c r="S69" s="216">
        <f t="shared" si="29"/>
        <v>0.0003210092135575874</v>
      </c>
      <c r="T69" s="215"/>
      <c r="U69" s="214"/>
      <c r="V69" s="213"/>
      <c r="W69" s="214"/>
      <c r="X69" s="213">
        <f t="shared" si="30"/>
        <v>0</v>
      </c>
      <c r="Y69" s="212" t="str">
        <f t="shared" si="31"/>
        <v>         /0</v>
      </c>
    </row>
    <row r="70" spans="1:25" ht="19.5" customHeight="1">
      <c r="A70" s="219" t="s">
        <v>188</v>
      </c>
      <c r="B70" s="217">
        <v>162</v>
      </c>
      <c r="C70" s="214">
        <v>289</v>
      </c>
      <c r="D70" s="213">
        <v>0</v>
      </c>
      <c r="E70" s="214">
        <v>0</v>
      </c>
      <c r="F70" s="213">
        <f t="shared" si="24"/>
        <v>451</v>
      </c>
      <c r="G70" s="216">
        <f t="shared" si="25"/>
        <v>0.0004924844255895344</v>
      </c>
      <c r="H70" s="217">
        <v>406</v>
      </c>
      <c r="I70" s="214">
        <v>301</v>
      </c>
      <c r="J70" s="213"/>
      <c r="K70" s="214"/>
      <c r="L70" s="213">
        <f t="shared" si="26"/>
        <v>707</v>
      </c>
      <c r="M70" s="218">
        <f t="shared" si="27"/>
        <v>-0.36209335219236205</v>
      </c>
      <c r="N70" s="217">
        <v>2307</v>
      </c>
      <c r="O70" s="214">
        <v>3228</v>
      </c>
      <c r="P70" s="213"/>
      <c r="Q70" s="214"/>
      <c r="R70" s="213">
        <f t="shared" si="28"/>
        <v>5535</v>
      </c>
      <c r="S70" s="216">
        <f t="shared" si="29"/>
        <v>0.0005564628866399142</v>
      </c>
      <c r="T70" s="215">
        <v>3155</v>
      </c>
      <c r="U70" s="214">
        <v>3590</v>
      </c>
      <c r="V70" s="213"/>
      <c r="W70" s="214"/>
      <c r="X70" s="213">
        <f t="shared" si="30"/>
        <v>6745</v>
      </c>
      <c r="Y70" s="212">
        <f t="shared" si="31"/>
        <v>-0.1793921423276501</v>
      </c>
    </row>
    <row r="71" spans="1:25" ht="19.5" customHeight="1">
      <c r="A71" s="219" t="s">
        <v>162</v>
      </c>
      <c r="B71" s="217">
        <v>247</v>
      </c>
      <c r="C71" s="214">
        <v>197</v>
      </c>
      <c r="D71" s="213">
        <v>0</v>
      </c>
      <c r="E71" s="214">
        <v>0</v>
      </c>
      <c r="F71" s="213">
        <f t="shared" si="24"/>
        <v>444</v>
      </c>
      <c r="G71" s="216">
        <f t="shared" si="25"/>
        <v>0.0004848405431524463</v>
      </c>
      <c r="H71" s="217">
        <v>636</v>
      </c>
      <c r="I71" s="214">
        <v>596</v>
      </c>
      <c r="J71" s="213"/>
      <c r="K71" s="214"/>
      <c r="L71" s="213">
        <f t="shared" si="26"/>
        <v>1232</v>
      </c>
      <c r="M71" s="218">
        <f t="shared" si="27"/>
        <v>-0.6396103896103896</v>
      </c>
      <c r="N71" s="217">
        <v>4364</v>
      </c>
      <c r="O71" s="214">
        <v>4210</v>
      </c>
      <c r="P71" s="213"/>
      <c r="Q71" s="214"/>
      <c r="R71" s="213">
        <f t="shared" si="28"/>
        <v>8574</v>
      </c>
      <c r="S71" s="216">
        <f t="shared" si="29"/>
        <v>0.0008619896639657859</v>
      </c>
      <c r="T71" s="215">
        <v>7127</v>
      </c>
      <c r="U71" s="214">
        <v>6939</v>
      </c>
      <c r="V71" s="213">
        <v>76</v>
      </c>
      <c r="W71" s="214">
        <v>124</v>
      </c>
      <c r="X71" s="213">
        <f t="shared" si="30"/>
        <v>14266</v>
      </c>
      <c r="Y71" s="212">
        <f t="shared" si="31"/>
        <v>-0.39899060703771205</v>
      </c>
    </row>
    <row r="72" spans="1:25" ht="19.5" customHeight="1">
      <c r="A72" s="219" t="s">
        <v>207</v>
      </c>
      <c r="B72" s="217">
        <v>160</v>
      </c>
      <c r="C72" s="214">
        <v>211</v>
      </c>
      <c r="D72" s="213">
        <v>0</v>
      </c>
      <c r="E72" s="214">
        <v>0</v>
      </c>
      <c r="F72" s="213">
        <f t="shared" si="24"/>
        <v>371</v>
      </c>
      <c r="G72" s="216">
        <f t="shared" si="25"/>
        <v>0.0004051257691656702</v>
      </c>
      <c r="H72" s="217">
        <v>194</v>
      </c>
      <c r="I72" s="214">
        <v>247</v>
      </c>
      <c r="J72" s="213"/>
      <c r="K72" s="214"/>
      <c r="L72" s="213">
        <f t="shared" si="26"/>
        <v>441</v>
      </c>
      <c r="M72" s="218">
        <f t="shared" si="27"/>
        <v>-0.15873015873015872</v>
      </c>
      <c r="N72" s="217">
        <v>2182</v>
      </c>
      <c r="O72" s="214">
        <v>2476</v>
      </c>
      <c r="P72" s="213"/>
      <c r="Q72" s="214"/>
      <c r="R72" s="213">
        <f t="shared" si="28"/>
        <v>4658</v>
      </c>
      <c r="S72" s="216">
        <f t="shared" si="29"/>
        <v>0.0004682934283592991</v>
      </c>
      <c r="T72" s="215">
        <v>2614</v>
      </c>
      <c r="U72" s="214">
        <v>2879</v>
      </c>
      <c r="V72" s="213">
        <v>309</v>
      </c>
      <c r="W72" s="214">
        <v>218</v>
      </c>
      <c r="X72" s="213">
        <f t="shared" si="30"/>
        <v>6020</v>
      </c>
      <c r="Y72" s="212">
        <f t="shared" si="31"/>
        <v>-0.22624584717607976</v>
      </c>
    </row>
    <row r="73" spans="1:25" ht="19.5" customHeight="1" thickBot="1">
      <c r="A73" s="219" t="s">
        <v>168</v>
      </c>
      <c r="B73" s="217">
        <v>109</v>
      </c>
      <c r="C73" s="214">
        <v>124</v>
      </c>
      <c r="D73" s="213">
        <v>9</v>
      </c>
      <c r="E73" s="214">
        <v>31</v>
      </c>
      <c r="F73" s="213">
        <f t="shared" si="24"/>
        <v>273</v>
      </c>
      <c r="G73" s="216">
        <f t="shared" si="25"/>
        <v>0.0002981114150464366</v>
      </c>
      <c r="H73" s="217">
        <v>320</v>
      </c>
      <c r="I73" s="214">
        <v>219</v>
      </c>
      <c r="J73" s="213">
        <v>14</v>
      </c>
      <c r="K73" s="214">
        <v>17</v>
      </c>
      <c r="L73" s="213">
        <f t="shared" si="26"/>
        <v>570</v>
      </c>
      <c r="M73" s="218">
        <f t="shared" si="27"/>
        <v>-0.5210526315789474</v>
      </c>
      <c r="N73" s="217">
        <v>2251</v>
      </c>
      <c r="O73" s="214">
        <v>1937</v>
      </c>
      <c r="P73" s="213">
        <v>181</v>
      </c>
      <c r="Q73" s="214">
        <v>222</v>
      </c>
      <c r="R73" s="213">
        <f t="shared" si="28"/>
        <v>4591</v>
      </c>
      <c r="S73" s="216">
        <f t="shared" si="29"/>
        <v>0.00046155756324550067</v>
      </c>
      <c r="T73" s="215">
        <v>3946</v>
      </c>
      <c r="U73" s="214">
        <v>3806</v>
      </c>
      <c r="V73" s="213">
        <v>124</v>
      </c>
      <c r="W73" s="214">
        <v>104</v>
      </c>
      <c r="X73" s="213">
        <f t="shared" si="30"/>
        <v>7980</v>
      </c>
      <c r="Y73" s="212">
        <f t="shared" si="31"/>
        <v>-0.42468671679198</v>
      </c>
    </row>
    <row r="74" spans="1:25" s="204" customFormat="1" ht="19.5" customHeight="1" thickBot="1">
      <c r="A74" s="263" t="s">
        <v>54</v>
      </c>
      <c r="B74" s="260">
        <v>3788</v>
      </c>
      <c r="C74" s="259">
        <v>4074</v>
      </c>
      <c r="D74" s="258">
        <v>0</v>
      </c>
      <c r="E74" s="259">
        <v>0</v>
      </c>
      <c r="F74" s="258">
        <f t="shared" si="24"/>
        <v>7862</v>
      </c>
      <c r="G74" s="261">
        <f t="shared" si="25"/>
        <v>0.008585171960055255</v>
      </c>
      <c r="H74" s="260">
        <v>1296</v>
      </c>
      <c r="I74" s="259">
        <v>369</v>
      </c>
      <c r="J74" s="258">
        <v>0</v>
      </c>
      <c r="K74" s="259">
        <v>0</v>
      </c>
      <c r="L74" s="258">
        <f t="shared" si="26"/>
        <v>1665</v>
      </c>
      <c r="M74" s="262">
        <f t="shared" si="27"/>
        <v>3.721921921921922</v>
      </c>
      <c r="N74" s="260">
        <v>31016</v>
      </c>
      <c r="O74" s="259">
        <v>23157</v>
      </c>
      <c r="P74" s="258">
        <v>25</v>
      </c>
      <c r="Q74" s="259">
        <v>17</v>
      </c>
      <c r="R74" s="258">
        <f t="shared" si="28"/>
        <v>54215</v>
      </c>
      <c r="S74" s="261">
        <f t="shared" si="29"/>
        <v>0.005450521300665393</v>
      </c>
      <c r="T74" s="260">
        <v>22163</v>
      </c>
      <c r="U74" s="259">
        <v>9066</v>
      </c>
      <c r="V74" s="258">
        <v>67</v>
      </c>
      <c r="W74" s="259">
        <v>66</v>
      </c>
      <c r="X74" s="258">
        <f t="shared" si="30"/>
        <v>31362</v>
      </c>
      <c r="Y74" s="255">
        <f t="shared" si="31"/>
        <v>0.7286843951278617</v>
      </c>
    </row>
    <row r="75" ht="15" thickTop="1">
      <c r="A75" s="116" t="s">
        <v>382</v>
      </c>
    </row>
    <row r="76" ht="14.25">
      <c r="A76" s="116" t="s">
        <v>65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5:Y65536 M75:M65536 Y3 M3">
    <cfRule type="cellIs" priority="3" dxfId="99" operator="lessThan" stopIfTrue="1">
      <formula>0</formula>
    </cfRule>
  </conditionalFormatting>
  <conditionalFormatting sqref="Y9:Y74 M9:M74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3"/>
  <sheetViews>
    <sheetView showGridLines="0" zoomScale="85" zoomScaleNormal="85" zoomScalePageLayoutView="0" workbookViewId="0" topLeftCell="A1">
      <selection activeCell="M21" sqref="M21"/>
    </sheetView>
  </sheetViews>
  <sheetFormatPr defaultColWidth="8.00390625" defaultRowHeight="15"/>
  <cols>
    <col min="1" max="1" width="18.140625" style="123" customWidth="1"/>
    <col min="2" max="2" width="8.28125" style="123" customWidth="1"/>
    <col min="3" max="3" width="9.7109375" style="123" bestFit="1" customWidth="1"/>
    <col min="4" max="4" width="8.00390625" style="123" bestFit="1" customWidth="1"/>
    <col min="5" max="5" width="9.140625" style="123" customWidth="1"/>
    <col min="6" max="6" width="8.57421875" style="123" bestFit="1" customWidth="1"/>
    <col min="7" max="7" width="9.00390625" style="123" bestFit="1" customWidth="1"/>
    <col min="8" max="8" width="8.28125" style="123" customWidth="1"/>
    <col min="9" max="9" width="9.7109375" style="123" bestFit="1" customWidth="1"/>
    <col min="10" max="10" width="7.8515625" style="123" customWidth="1"/>
    <col min="11" max="11" width="9.00390625" style="123" customWidth="1"/>
    <col min="12" max="12" width="8.421875" style="123" customWidth="1"/>
    <col min="13" max="13" width="8.8515625" style="123" bestFit="1" customWidth="1"/>
    <col min="14" max="14" width="9.28125" style="123" bestFit="1" customWidth="1"/>
    <col min="15" max="15" width="9.421875" style="123" customWidth="1"/>
    <col min="16" max="16" width="8.00390625" style="123" customWidth="1"/>
    <col min="17" max="17" width="9.28125" style="123" customWidth="1"/>
    <col min="18" max="18" width="9.851562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8.57421875" style="123" bestFit="1" customWidth="1"/>
    <col min="23" max="23" width="9.00390625" style="123" customWidth="1"/>
    <col min="24" max="24" width="9.8515625" style="123" bestFit="1" customWidth="1"/>
    <col min="25" max="25" width="8.57421875" style="123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83" t="s">
        <v>68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4" t="s">
        <v>43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6"/>
    </row>
    <row r="5" spans="1:25" s="254" customFormat="1" ht="15.75" customHeight="1" thickBot="1" thickTop="1">
      <c r="A5" s="710" t="s">
        <v>60</v>
      </c>
      <c r="B5" s="700" t="s">
        <v>35</v>
      </c>
      <c r="C5" s="701"/>
      <c r="D5" s="701"/>
      <c r="E5" s="701"/>
      <c r="F5" s="701"/>
      <c r="G5" s="701"/>
      <c r="H5" s="701"/>
      <c r="I5" s="701"/>
      <c r="J5" s="702"/>
      <c r="K5" s="702"/>
      <c r="L5" s="702"/>
      <c r="M5" s="703"/>
      <c r="N5" s="700" t="s">
        <v>34</v>
      </c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4"/>
    </row>
    <row r="6" spans="1:25" s="163" customFormat="1" ht="26.25" customHeight="1" thickBot="1">
      <c r="A6" s="711"/>
      <c r="B6" s="689" t="s">
        <v>151</v>
      </c>
      <c r="C6" s="690"/>
      <c r="D6" s="690"/>
      <c r="E6" s="690"/>
      <c r="F6" s="690"/>
      <c r="G6" s="686" t="s">
        <v>33</v>
      </c>
      <c r="H6" s="689" t="s">
        <v>152</v>
      </c>
      <c r="I6" s="690"/>
      <c r="J6" s="690"/>
      <c r="K6" s="690"/>
      <c r="L6" s="690"/>
      <c r="M6" s="697" t="s">
        <v>32</v>
      </c>
      <c r="N6" s="689" t="s">
        <v>153</v>
      </c>
      <c r="O6" s="690"/>
      <c r="P6" s="690"/>
      <c r="Q6" s="690"/>
      <c r="R6" s="690"/>
      <c r="S6" s="686" t="s">
        <v>33</v>
      </c>
      <c r="T6" s="689" t="s">
        <v>154</v>
      </c>
      <c r="U6" s="690"/>
      <c r="V6" s="690"/>
      <c r="W6" s="690"/>
      <c r="X6" s="690"/>
      <c r="Y6" s="691" t="s">
        <v>32</v>
      </c>
    </row>
    <row r="7" spans="1:25" s="163" customFormat="1" ht="26.25" customHeight="1">
      <c r="A7" s="712"/>
      <c r="B7" s="624" t="s">
        <v>21</v>
      </c>
      <c r="C7" s="620"/>
      <c r="D7" s="619" t="s">
        <v>20</v>
      </c>
      <c r="E7" s="620"/>
      <c r="F7" s="709" t="s">
        <v>16</v>
      </c>
      <c r="G7" s="687"/>
      <c r="H7" s="624" t="s">
        <v>21</v>
      </c>
      <c r="I7" s="620"/>
      <c r="J7" s="619" t="s">
        <v>20</v>
      </c>
      <c r="K7" s="620"/>
      <c r="L7" s="709" t="s">
        <v>16</v>
      </c>
      <c r="M7" s="698"/>
      <c r="N7" s="624" t="s">
        <v>21</v>
      </c>
      <c r="O7" s="620"/>
      <c r="P7" s="619" t="s">
        <v>20</v>
      </c>
      <c r="Q7" s="620"/>
      <c r="R7" s="709" t="s">
        <v>16</v>
      </c>
      <c r="S7" s="687"/>
      <c r="T7" s="624" t="s">
        <v>21</v>
      </c>
      <c r="U7" s="620"/>
      <c r="V7" s="619" t="s">
        <v>20</v>
      </c>
      <c r="W7" s="620"/>
      <c r="X7" s="709" t="s">
        <v>16</v>
      </c>
      <c r="Y7" s="692"/>
    </row>
    <row r="8" spans="1:25" s="250" customFormat="1" ht="27" thickBot="1">
      <c r="A8" s="713"/>
      <c r="B8" s="253" t="s">
        <v>30</v>
      </c>
      <c r="C8" s="251" t="s">
        <v>29</v>
      </c>
      <c r="D8" s="252" t="s">
        <v>30</v>
      </c>
      <c r="E8" s="251" t="s">
        <v>29</v>
      </c>
      <c r="F8" s="682"/>
      <c r="G8" s="688"/>
      <c r="H8" s="253" t="s">
        <v>30</v>
      </c>
      <c r="I8" s="251" t="s">
        <v>29</v>
      </c>
      <c r="J8" s="252" t="s">
        <v>30</v>
      </c>
      <c r="K8" s="251" t="s">
        <v>29</v>
      </c>
      <c r="L8" s="682"/>
      <c r="M8" s="699"/>
      <c r="N8" s="253" t="s">
        <v>30</v>
      </c>
      <c r="O8" s="251" t="s">
        <v>29</v>
      </c>
      <c r="P8" s="252" t="s">
        <v>30</v>
      </c>
      <c r="Q8" s="251" t="s">
        <v>29</v>
      </c>
      <c r="R8" s="682"/>
      <c r="S8" s="688"/>
      <c r="T8" s="253" t="s">
        <v>30</v>
      </c>
      <c r="U8" s="251" t="s">
        <v>29</v>
      </c>
      <c r="V8" s="252" t="s">
        <v>30</v>
      </c>
      <c r="W8" s="251" t="s">
        <v>29</v>
      </c>
      <c r="X8" s="682"/>
      <c r="Y8" s="693"/>
    </row>
    <row r="9" spans="1:25" s="243" customFormat="1" ht="18" customHeight="1" thickBot="1" thickTop="1">
      <c r="A9" s="306" t="s">
        <v>23</v>
      </c>
      <c r="B9" s="304">
        <f>B10+B21+B35+B46+B56+B60</f>
        <v>27054.064</v>
      </c>
      <c r="C9" s="303">
        <f>C10+C21+C35+C46+C56+C60</f>
        <v>18019.521</v>
      </c>
      <c r="D9" s="302">
        <f>D10+D21+D35+D46+D56+D60</f>
        <v>3403.628</v>
      </c>
      <c r="E9" s="303">
        <f>E10+E21+E35+E46+E56+E60</f>
        <v>1664.5279999999998</v>
      </c>
      <c r="F9" s="302">
        <f aca="true" t="shared" si="0" ref="F9:F20">SUM(B9:E9)</f>
        <v>50141.740999999995</v>
      </c>
      <c r="G9" s="305">
        <f aca="true" t="shared" si="1" ref="G9:G20">F9/$F$9</f>
        <v>1</v>
      </c>
      <c r="H9" s="304">
        <f>H10+H21+H35+H46+H56+H60</f>
        <v>29066.886</v>
      </c>
      <c r="I9" s="303">
        <f>I10+I21+I35+I46+I56+I60</f>
        <v>19462.78</v>
      </c>
      <c r="J9" s="302">
        <f>J10+J21+J35+J46+J56+J60</f>
        <v>2189.119</v>
      </c>
      <c r="K9" s="303">
        <f>K10+K21+K35+K46+K56+K60</f>
        <v>1200.8390000000002</v>
      </c>
      <c r="L9" s="302">
        <f aca="true" t="shared" si="2" ref="L9:L20">SUM(H9:K9)</f>
        <v>51919.623999999996</v>
      </c>
      <c r="M9" s="428">
        <f aca="true" t="shared" si="3" ref="M9:M23">IF(ISERROR(F9/L9-1),"         /0",(F9/L9-1))</f>
        <v>-0.034242986813617926</v>
      </c>
      <c r="N9" s="304">
        <f>N10+N21+N35+N46+N56+N60</f>
        <v>300957.481</v>
      </c>
      <c r="O9" s="303">
        <f>O10+O21+O35+O46+O56+O60</f>
        <v>173760.44600000003</v>
      </c>
      <c r="P9" s="302">
        <f>P10+P21+P35+P46+P56+P60</f>
        <v>46985.367999999995</v>
      </c>
      <c r="Q9" s="303">
        <f>Q10+Q21+Q35+Q46+Q56+Q60</f>
        <v>17192.753</v>
      </c>
      <c r="R9" s="302">
        <f aca="true" t="shared" si="4" ref="R9:R20">SUM(N9:Q9)</f>
        <v>538896.0480000001</v>
      </c>
      <c r="S9" s="305">
        <f aca="true" t="shared" si="5" ref="S9:S20">R9/$R$9</f>
        <v>1</v>
      </c>
      <c r="T9" s="304">
        <f>T10+T21+T35+T46+T56+T60</f>
        <v>301314.02099999995</v>
      </c>
      <c r="U9" s="303">
        <f>U10+U21+U35+U46+U56+U60</f>
        <v>176723.46</v>
      </c>
      <c r="V9" s="302">
        <f>V10+V21+V35+V46+V56+V60</f>
        <v>37898.587</v>
      </c>
      <c r="W9" s="303">
        <f>W10+W21+W35+W46+W56+W60</f>
        <v>17463.706000000002</v>
      </c>
      <c r="X9" s="302">
        <f aca="true" t="shared" si="6" ref="X9:X20">SUM(T9:W9)</f>
        <v>533399.7739999999</v>
      </c>
      <c r="Y9" s="301">
        <f>IF(ISERROR(R9/X9-1),"         /0",(R9/X9-1))</f>
        <v>0.010304230087657018</v>
      </c>
    </row>
    <row r="10" spans="1:25" s="220" customFormat="1" ht="19.5" customHeight="1" thickTop="1">
      <c r="A10" s="300" t="s">
        <v>59</v>
      </c>
      <c r="B10" s="297">
        <f>SUM(B11:B20)</f>
        <v>18381.162</v>
      </c>
      <c r="C10" s="296">
        <f>SUM(C11:C20)</f>
        <v>8450.223000000002</v>
      </c>
      <c r="D10" s="295">
        <f>SUM(D11:D20)</f>
        <v>3105.387</v>
      </c>
      <c r="E10" s="296">
        <f>SUM(E11:E20)</f>
        <v>1262.948</v>
      </c>
      <c r="F10" s="295">
        <f t="shared" si="0"/>
        <v>31199.72</v>
      </c>
      <c r="G10" s="298">
        <f t="shared" si="1"/>
        <v>0.6222304885664023</v>
      </c>
      <c r="H10" s="297">
        <f>SUM(H11:H20)</f>
        <v>18444.254</v>
      </c>
      <c r="I10" s="296">
        <f>SUM(I11:I20)</f>
        <v>10177.756999999998</v>
      </c>
      <c r="J10" s="295">
        <f>SUM(J11:J20)</f>
        <v>2074.703</v>
      </c>
      <c r="K10" s="296">
        <f>SUM(K11:K20)</f>
        <v>727.281</v>
      </c>
      <c r="L10" s="295">
        <f t="shared" si="2"/>
        <v>31423.995</v>
      </c>
      <c r="M10" s="299">
        <f t="shared" si="3"/>
        <v>-0.007137061980820647</v>
      </c>
      <c r="N10" s="297">
        <f>SUM(N11:N20)</f>
        <v>198598.64599999995</v>
      </c>
      <c r="O10" s="296">
        <f>SUM(O11:O20)</f>
        <v>78749.59400000004</v>
      </c>
      <c r="P10" s="295">
        <f>SUM(P11:P20)</f>
        <v>43568.806</v>
      </c>
      <c r="Q10" s="296">
        <f>SUM(Q11:Q20)</f>
        <v>11558.647</v>
      </c>
      <c r="R10" s="295">
        <f t="shared" si="4"/>
        <v>332475.69299999997</v>
      </c>
      <c r="S10" s="298">
        <f t="shared" si="5"/>
        <v>0.616957007263115</v>
      </c>
      <c r="T10" s="297">
        <f>SUM(T11:T20)</f>
        <v>198881.264</v>
      </c>
      <c r="U10" s="296">
        <f>SUM(U11:U20)</f>
        <v>92481.738</v>
      </c>
      <c r="V10" s="295">
        <f>SUM(V11:V20)</f>
        <v>36233.712</v>
      </c>
      <c r="W10" s="296">
        <f>SUM(W11:W20)</f>
        <v>11321.009</v>
      </c>
      <c r="X10" s="295">
        <f t="shared" si="6"/>
        <v>338917.723</v>
      </c>
      <c r="Y10" s="294">
        <f aca="true" t="shared" si="7" ref="Y10:Y20">IF(ISERROR(R10/X10-1),"         /0",IF(R10/X10&gt;5,"  *  ",(R10/X10-1)))</f>
        <v>-0.019007651600444708</v>
      </c>
    </row>
    <row r="11" spans="1:25" ht="19.5" customHeight="1">
      <c r="A11" s="219" t="s">
        <v>273</v>
      </c>
      <c r="B11" s="217">
        <v>12412.526</v>
      </c>
      <c r="C11" s="214">
        <v>6372.897000000001</v>
      </c>
      <c r="D11" s="213">
        <v>2705.661</v>
      </c>
      <c r="E11" s="214">
        <v>1180.7640000000001</v>
      </c>
      <c r="F11" s="213">
        <f t="shared" si="0"/>
        <v>22671.848</v>
      </c>
      <c r="G11" s="216">
        <f t="shared" si="1"/>
        <v>0.4521551814485262</v>
      </c>
      <c r="H11" s="217">
        <v>14058.748999999998</v>
      </c>
      <c r="I11" s="214">
        <v>7962.699</v>
      </c>
      <c r="J11" s="213">
        <v>888.928</v>
      </c>
      <c r="K11" s="214">
        <v>727.271</v>
      </c>
      <c r="L11" s="213">
        <f t="shared" si="2"/>
        <v>23637.646999999997</v>
      </c>
      <c r="M11" s="218">
        <f t="shared" si="3"/>
        <v>-0.04085850846321526</v>
      </c>
      <c r="N11" s="217">
        <v>137752.20799999998</v>
      </c>
      <c r="O11" s="214">
        <v>58496.79200000002</v>
      </c>
      <c r="P11" s="213">
        <v>35640.599</v>
      </c>
      <c r="Q11" s="214">
        <v>11018.81</v>
      </c>
      <c r="R11" s="213">
        <f t="shared" si="4"/>
        <v>242908.40899999999</v>
      </c>
      <c r="S11" s="216">
        <f t="shared" si="5"/>
        <v>0.4507518841555876</v>
      </c>
      <c r="T11" s="217">
        <v>138872.95099999997</v>
      </c>
      <c r="U11" s="214">
        <v>69876.33</v>
      </c>
      <c r="V11" s="213">
        <v>24521.765999999996</v>
      </c>
      <c r="W11" s="214">
        <v>10873.409000000001</v>
      </c>
      <c r="X11" s="213">
        <f t="shared" si="6"/>
        <v>244144.45599999998</v>
      </c>
      <c r="Y11" s="212">
        <f t="shared" si="7"/>
        <v>-0.005062769068161832</v>
      </c>
    </row>
    <row r="12" spans="1:25" ht="19.5" customHeight="1">
      <c r="A12" s="219" t="s">
        <v>275</v>
      </c>
      <c r="B12" s="217">
        <v>5117.594000000001</v>
      </c>
      <c r="C12" s="214">
        <v>701.1790000000001</v>
      </c>
      <c r="D12" s="213">
        <v>399.656</v>
      </c>
      <c r="E12" s="214">
        <v>67.172</v>
      </c>
      <c r="F12" s="213">
        <f t="shared" si="0"/>
        <v>6285.601000000001</v>
      </c>
      <c r="G12" s="216">
        <f t="shared" si="1"/>
        <v>0.12535665644318175</v>
      </c>
      <c r="H12" s="217">
        <v>3921.801</v>
      </c>
      <c r="I12" s="214">
        <v>430.849</v>
      </c>
      <c r="J12" s="213">
        <v>1185.315</v>
      </c>
      <c r="K12" s="214"/>
      <c r="L12" s="213">
        <f t="shared" si="2"/>
        <v>5537.965</v>
      </c>
      <c r="M12" s="218">
        <f t="shared" si="3"/>
        <v>0.13500193663195792</v>
      </c>
      <c r="N12" s="217">
        <v>52828.13499999999</v>
      </c>
      <c r="O12" s="214">
        <v>4905.841000000001</v>
      </c>
      <c r="P12" s="213">
        <v>7886.348</v>
      </c>
      <c r="Q12" s="214">
        <v>466.804</v>
      </c>
      <c r="R12" s="213">
        <f t="shared" si="4"/>
        <v>66087.128</v>
      </c>
      <c r="S12" s="216">
        <f t="shared" si="5"/>
        <v>0.12263427843879825</v>
      </c>
      <c r="T12" s="217">
        <v>49402.382000000005</v>
      </c>
      <c r="U12" s="214">
        <v>3761.2459999999996</v>
      </c>
      <c r="V12" s="213">
        <v>11692.434000000001</v>
      </c>
      <c r="W12" s="214">
        <v>435.26599999999996</v>
      </c>
      <c r="X12" s="213">
        <f t="shared" si="6"/>
        <v>65291.32800000001</v>
      </c>
      <c r="Y12" s="212">
        <f t="shared" si="7"/>
        <v>0.012188448671161867</v>
      </c>
    </row>
    <row r="13" spans="1:25" ht="19.5" customHeight="1">
      <c r="A13" s="219" t="s">
        <v>276</v>
      </c>
      <c r="B13" s="217">
        <v>21.625</v>
      </c>
      <c r="C13" s="214">
        <v>391.61400000000003</v>
      </c>
      <c r="D13" s="213">
        <v>0</v>
      </c>
      <c r="E13" s="214">
        <v>0</v>
      </c>
      <c r="F13" s="213">
        <f t="shared" si="0"/>
        <v>413.23900000000003</v>
      </c>
      <c r="G13" s="216">
        <f t="shared" si="1"/>
        <v>0.008241417066072758</v>
      </c>
      <c r="H13" s="217">
        <v>33.272</v>
      </c>
      <c r="I13" s="214">
        <v>679.931</v>
      </c>
      <c r="J13" s="213"/>
      <c r="K13" s="214"/>
      <c r="L13" s="213">
        <f t="shared" si="2"/>
        <v>713.2030000000001</v>
      </c>
      <c r="M13" s="218">
        <f>IF(ISERROR(F13/L13-1),"         /0",(F13/L13-1))</f>
        <v>-0.4205871259655386</v>
      </c>
      <c r="N13" s="217">
        <v>366.664</v>
      </c>
      <c r="O13" s="214">
        <v>5437.183999999999</v>
      </c>
      <c r="P13" s="213">
        <v>0</v>
      </c>
      <c r="Q13" s="214">
        <v>0</v>
      </c>
      <c r="R13" s="213">
        <f t="shared" si="4"/>
        <v>5803.847999999999</v>
      </c>
      <c r="S13" s="216">
        <f t="shared" si="5"/>
        <v>0.010769884139139202</v>
      </c>
      <c r="T13" s="217">
        <v>582.3190000000001</v>
      </c>
      <c r="U13" s="214">
        <v>7014.399999999998</v>
      </c>
      <c r="V13" s="213">
        <v>0</v>
      </c>
      <c r="W13" s="214">
        <v>0</v>
      </c>
      <c r="X13" s="213">
        <f t="shared" si="6"/>
        <v>7596.718999999998</v>
      </c>
      <c r="Y13" s="212">
        <f t="shared" si="7"/>
        <v>-0.2360059652068215</v>
      </c>
    </row>
    <row r="14" spans="1:25" ht="19.5" customHeight="1">
      <c r="A14" s="219" t="s">
        <v>278</v>
      </c>
      <c r="B14" s="217">
        <v>248.425</v>
      </c>
      <c r="C14" s="214">
        <v>126.171</v>
      </c>
      <c r="D14" s="213">
        <v>0</v>
      </c>
      <c r="E14" s="214">
        <v>0</v>
      </c>
      <c r="F14" s="213">
        <f t="shared" si="0"/>
        <v>374.596</v>
      </c>
      <c r="G14" s="216">
        <f t="shared" si="1"/>
        <v>0.0074707417917539015</v>
      </c>
      <c r="H14" s="217">
        <v>71.316</v>
      </c>
      <c r="I14" s="214">
        <v>0.389</v>
      </c>
      <c r="J14" s="213"/>
      <c r="K14" s="214"/>
      <c r="L14" s="213">
        <f t="shared" si="2"/>
        <v>71.705</v>
      </c>
      <c r="M14" s="218">
        <f t="shared" si="3"/>
        <v>4.224126629942124</v>
      </c>
      <c r="N14" s="217">
        <v>2216.675</v>
      </c>
      <c r="O14" s="214">
        <v>1170.0679999999998</v>
      </c>
      <c r="P14" s="213">
        <v>0</v>
      </c>
      <c r="Q14" s="214">
        <v>0</v>
      </c>
      <c r="R14" s="213">
        <f t="shared" si="4"/>
        <v>3386.743</v>
      </c>
      <c r="S14" s="216">
        <f t="shared" si="5"/>
        <v>0.006284594241448212</v>
      </c>
      <c r="T14" s="217">
        <v>2180.343</v>
      </c>
      <c r="U14" s="214">
        <v>1577.9229999999998</v>
      </c>
      <c r="V14" s="213">
        <v>0.11</v>
      </c>
      <c r="W14" s="214">
        <v>0</v>
      </c>
      <c r="X14" s="213">
        <f t="shared" si="6"/>
        <v>3758.3759999999997</v>
      </c>
      <c r="Y14" s="212">
        <f t="shared" si="7"/>
        <v>-0.09888127212391729</v>
      </c>
    </row>
    <row r="15" spans="1:25" ht="19.5" customHeight="1">
      <c r="A15" s="219" t="s">
        <v>281</v>
      </c>
      <c r="B15" s="217">
        <v>65.542</v>
      </c>
      <c r="C15" s="214">
        <v>261.386</v>
      </c>
      <c r="D15" s="213">
        <v>0</v>
      </c>
      <c r="E15" s="214">
        <v>15.012</v>
      </c>
      <c r="F15" s="213">
        <f>SUM(B15:E15)</f>
        <v>341.94</v>
      </c>
      <c r="G15" s="216">
        <f>F15/$F$9</f>
        <v>0.006819468035623255</v>
      </c>
      <c r="H15" s="217">
        <v>77.83500000000001</v>
      </c>
      <c r="I15" s="214">
        <v>578.974</v>
      </c>
      <c r="J15" s="213"/>
      <c r="K15" s="214"/>
      <c r="L15" s="213">
        <f>SUM(H15:K15)</f>
        <v>656.8090000000001</v>
      </c>
      <c r="M15" s="218">
        <f>IF(ISERROR(F15/L15-1),"         /0",(F15/L15-1))</f>
        <v>-0.47939203025537114</v>
      </c>
      <c r="N15" s="217">
        <v>370.57099999999997</v>
      </c>
      <c r="O15" s="214">
        <v>3163.2619999999997</v>
      </c>
      <c r="P15" s="213">
        <v>0</v>
      </c>
      <c r="Q15" s="214">
        <v>23.04</v>
      </c>
      <c r="R15" s="213">
        <f>SUM(N15:Q15)</f>
        <v>3556.8729999999996</v>
      </c>
      <c r="S15" s="216">
        <f>R15/$R$9</f>
        <v>0.006600295202016399</v>
      </c>
      <c r="T15" s="217">
        <v>273.30600000000004</v>
      </c>
      <c r="U15" s="214">
        <v>6446.249999999999</v>
      </c>
      <c r="V15" s="213">
        <v>0</v>
      </c>
      <c r="W15" s="214">
        <v>4.89</v>
      </c>
      <c r="X15" s="213">
        <f>SUM(T15:W15)</f>
        <v>6724.445999999999</v>
      </c>
      <c r="Y15" s="212">
        <f>IF(ISERROR(R15/X15-1),"         /0",IF(R15/X15&gt;5,"  *  ",(R15/X15-1)))</f>
        <v>-0.47105337748269516</v>
      </c>
    </row>
    <row r="16" spans="1:25" ht="19.5" customHeight="1">
      <c r="A16" s="219" t="s">
        <v>291</v>
      </c>
      <c r="B16" s="217">
        <v>206.652</v>
      </c>
      <c r="C16" s="214">
        <v>111.473</v>
      </c>
      <c r="D16" s="213">
        <v>0</v>
      </c>
      <c r="E16" s="214">
        <v>0</v>
      </c>
      <c r="F16" s="213">
        <f>SUM(B16:E16)</f>
        <v>318.125</v>
      </c>
      <c r="G16" s="216">
        <f>F16/$F$9</f>
        <v>0.006344514443565093</v>
      </c>
      <c r="H16" s="217">
        <v>142.792</v>
      </c>
      <c r="I16" s="214">
        <v>86.158</v>
      </c>
      <c r="J16" s="213"/>
      <c r="K16" s="214"/>
      <c r="L16" s="213">
        <f>SUM(H16:K16)</f>
        <v>228.95</v>
      </c>
      <c r="M16" s="218">
        <f>IF(ISERROR(F16/L16-1),"         /0",(F16/L16-1))</f>
        <v>0.38949552303996504</v>
      </c>
      <c r="N16" s="217">
        <v>1693.3939999999998</v>
      </c>
      <c r="O16" s="214">
        <v>1094.321</v>
      </c>
      <c r="P16" s="213"/>
      <c r="Q16" s="214"/>
      <c r="R16" s="213">
        <f>SUM(N16:Q16)</f>
        <v>2787.7149999999997</v>
      </c>
      <c r="S16" s="216">
        <f>R16/$R$9</f>
        <v>0.005173010658263353</v>
      </c>
      <c r="T16" s="217">
        <v>1641.7279999999998</v>
      </c>
      <c r="U16" s="214">
        <v>1233.7399999999998</v>
      </c>
      <c r="V16" s="213"/>
      <c r="W16" s="214"/>
      <c r="X16" s="213">
        <f>SUM(T16:W16)</f>
        <v>2875.468</v>
      </c>
      <c r="Y16" s="212">
        <f>IF(ISERROR(R16/X16-1),"         /0",IF(R16/X16&gt;5,"  *  ",(R16/X16-1)))</f>
        <v>-0.030517814839184476</v>
      </c>
    </row>
    <row r="17" spans="1:25" ht="19.5" customHeight="1">
      <c r="A17" s="219" t="s">
        <v>283</v>
      </c>
      <c r="B17" s="217">
        <v>163.595</v>
      </c>
      <c r="C17" s="214">
        <v>104.267</v>
      </c>
      <c r="D17" s="213">
        <v>0</v>
      </c>
      <c r="E17" s="214">
        <v>0</v>
      </c>
      <c r="F17" s="213">
        <f t="shared" si="0"/>
        <v>267.86199999999997</v>
      </c>
      <c r="G17" s="216">
        <f t="shared" si="1"/>
        <v>0.005342096119079711</v>
      </c>
      <c r="H17" s="217">
        <v>0</v>
      </c>
      <c r="I17" s="214">
        <v>0</v>
      </c>
      <c r="J17" s="213"/>
      <c r="K17" s="214"/>
      <c r="L17" s="213">
        <f t="shared" si="2"/>
        <v>0</v>
      </c>
      <c r="M17" s="218" t="str">
        <f t="shared" si="3"/>
        <v>         /0</v>
      </c>
      <c r="N17" s="217">
        <v>860.949</v>
      </c>
      <c r="O17" s="214">
        <v>522.171</v>
      </c>
      <c r="P17" s="213"/>
      <c r="Q17" s="214"/>
      <c r="R17" s="213">
        <f t="shared" si="4"/>
        <v>1383.12</v>
      </c>
      <c r="S17" s="216">
        <f t="shared" si="5"/>
        <v>0.002566580336102223</v>
      </c>
      <c r="T17" s="217">
        <v>154.269</v>
      </c>
      <c r="U17" s="214">
        <v>66.054</v>
      </c>
      <c r="V17" s="213"/>
      <c r="W17" s="214"/>
      <c r="X17" s="213">
        <f t="shared" si="6"/>
        <v>220.323</v>
      </c>
      <c r="Y17" s="212" t="str">
        <f t="shared" si="7"/>
        <v>  *  </v>
      </c>
    </row>
    <row r="18" spans="1:25" ht="19.5" customHeight="1">
      <c r="A18" s="219" t="s">
        <v>287</v>
      </c>
      <c r="B18" s="217">
        <v>63.243</v>
      </c>
      <c r="C18" s="214">
        <v>0.939</v>
      </c>
      <c r="D18" s="213">
        <v>0</v>
      </c>
      <c r="E18" s="214">
        <v>0</v>
      </c>
      <c r="F18" s="213">
        <f t="shared" si="0"/>
        <v>64.182</v>
      </c>
      <c r="G18" s="216">
        <f t="shared" si="1"/>
        <v>0.001280011398088471</v>
      </c>
      <c r="H18" s="217">
        <v>77.887</v>
      </c>
      <c r="I18" s="214">
        <v>2.679</v>
      </c>
      <c r="J18" s="213"/>
      <c r="K18" s="214"/>
      <c r="L18" s="213">
        <f t="shared" si="2"/>
        <v>80.566</v>
      </c>
      <c r="M18" s="218">
        <f t="shared" si="3"/>
        <v>-0.2033612193729365</v>
      </c>
      <c r="N18" s="217">
        <v>633.124</v>
      </c>
      <c r="O18" s="214">
        <v>10.437</v>
      </c>
      <c r="P18" s="213"/>
      <c r="Q18" s="214"/>
      <c r="R18" s="213">
        <f t="shared" si="4"/>
        <v>643.561</v>
      </c>
      <c r="S18" s="216">
        <f t="shared" si="5"/>
        <v>0.0011942210420515088</v>
      </c>
      <c r="T18" s="217">
        <v>355.714</v>
      </c>
      <c r="U18" s="214">
        <v>8.583</v>
      </c>
      <c r="V18" s="213"/>
      <c r="W18" s="214"/>
      <c r="X18" s="213">
        <f t="shared" si="6"/>
        <v>364.297</v>
      </c>
      <c r="Y18" s="212">
        <f t="shared" si="7"/>
        <v>0.7665833097719716</v>
      </c>
    </row>
    <row r="19" spans="1:25" ht="19.5" customHeight="1">
      <c r="A19" s="219" t="s">
        <v>277</v>
      </c>
      <c r="B19" s="217">
        <v>13.911</v>
      </c>
      <c r="C19" s="214">
        <v>19.422</v>
      </c>
      <c r="D19" s="213">
        <v>0</v>
      </c>
      <c r="E19" s="214">
        <v>0</v>
      </c>
      <c r="F19" s="213">
        <f t="shared" si="0"/>
        <v>33.333</v>
      </c>
      <c r="G19" s="216">
        <f t="shared" si="1"/>
        <v>0.0006647754811704684</v>
      </c>
      <c r="H19" s="217">
        <v>8.794</v>
      </c>
      <c r="I19" s="214">
        <v>18.884</v>
      </c>
      <c r="J19" s="213">
        <v>0</v>
      </c>
      <c r="K19" s="214"/>
      <c r="L19" s="213">
        <f t="shared" si="2"/>
        <v>27.678</v>
      </c>
      <c r="M19" s="218">
        <f t="shared" si="3"/>
        <v>0.20431389551268153</v>
      </c>
      <c r="N19" s="217">
        <v>137.95899999999997</v>
      </c>
      <c r="O19" s="214">
        <v>133.50900000000001</v>
      </c>
      <c r="P19" s="213">
        <v>0</v>
      </c>
      <c r="Q19" s="214"/>
      <c r="R19" s="213">
        <f t="shared" si="4"/>
        <v>271.46799999999996</v>
      </c>
      <c r="S19" s="216">
        <f t="shared" si="5"/>
        <v>0.000503748359275405</v>
      </c>
      <c r="T19" s="217">
        <v>152.25500000000002</v>
      </c>
      <c r="U19" s="214">
        <v>146.81900000000002</v>
      </c>
      <c r="V19" s="213">
        <v>0</v>
      </c>
      <c r="W19" s="214"/>
      <c r="X19" s="213">
        <f t="shared" si="6"/>
        <v>299.07400000000007</v>
      </c>
      <c r="Y19" s="212">
        <f t="shared" si="7"/>
        <v>-0.09230491450276557</v>
      </c>
    </row>
    <row r="20" spans="1:25" ht="19.5" customHeight="1" thickBot="1">
      <c r="A20" s="219" t="s">
        <v>272</v>
      </c>
      <c r="B20" s="217">
        <v>68.049</v>
      </c>
      <c r="C20" s="214">
        <v>360.875</v>
      </c>
      <c r="D20" s="213">
        <v>0.07</v>
      </c>
      <c r="E20" s="214">
        <v>0</v>
      </c>
      <c r="F20" s="213">
        <f t="shared" si="0"/>
        <v>428.99399999999997</v>
      </c>
      <c r="G20" s="216">
        <f t="shared" si="1"/>
        <v>0.00855562633934071</v>
      </c>
      <c r="H20" s="217">
        <v>51.80800000000001</v>
      </c>
      <c r="I20" s="214">
        <v>417.19399999999996</v>
      </c>
      <c r="J20" s="213">
        <v>0.46</v>
      </c>
      <c r="K20" s="214">
        <v>0.01</v>
      </c>
      <c r="L20" s="213">
        <f t="shared" si="2"/>
        <v>469.4719999999999</v>
      </c>
      <c r="M20" s="218">
        <f t="shared" si="3"/>
        <v>-0.08622026446731634</v>
      </c>
      <c r="N20" s="217">
        <v>1738.9669999999994</v>
      </c>
      <c r="O20" s="214">
        <v>3816.0089999999996</v>
      </c>
      <c r="P20" s="213">
        <v>41.859</v>
      </c>
      <c r="Q20" s="214">
        <v>49.993</v>
      </c>
      <c r="R20" s="213">
        <f t="shared" si="4"/>
        <v>5646.8279999999995</v>
      </c>
      <c r="S20" s="216">
        <f t="shared" si="5"/>
        <v>0.010478510690432822</v>
      </c>
      <c r="T20" s="217">
        <v>5265.997000000001</v>
      </c>
      <c r="U20" s="214">
        <v>2350.3929999999996</v>
      </c>
      <c r="V20" s="213">
        <v>19.402</v>
      </c>
      <c r="W20" s="214">
        <v>7.444</v>
      </c>
      <c r="X20" s="213">
        <f t="shared" si="6"/>
        <v>7643.236000000002</v>
      </c>
      <c r="Y20" s="212">
        <f t="shared" si="7"/>
        <v>-0.2611993140078367</v>
      </c>
    </row>
    <row r="21" spans="1:25" s="220" customFormat="1" ht="19.5" customHeight="1">
      <c r="A21" s="227" t="s">
        <v>58</v>
      </c>
      <c r="B21" s="224">
        <f>SUM(B22:B34)</f>
        <v>4156.173</v>
      </c>
      <c r="C21" s="223">
        <f>SUM(C22:C34)</f>
        <v>5057.912</v>
      </c>
      <c r="D21" s="222">
        <f>SUM(D22:D34)</f>
        <v>297.993</v>
      </c>
      <c r="E21" s="223">
        <f>SUM(E22:E34)</f>
        <v>387.93999999999994</v>
      </c>
      <c r="F21" s="222">
        <f aca="true" t="shared" si="8" ref="F21:F60">SUM(B21:E21)</f>
        <v>9900.018</v>
      </c>
      <c r="G21" s="225">
        <f aca="true" t="shared" si="9" ref="G21:G60">F21/$F$9</f>
        <v>0.19744065129290186</v>
      </c>
      <c r="H21" s="224">
        <f>SUM(H22:H34)</f>
        <v>4228.35</v>
      </c>
      <c r="I21" s="223">
        <f>SUM(I22:I34)</f>
        <v>4515.325000000001</v>
      </c>
      <c r="J21" s="222">
        <f>SUM(J22:J34)</f>
        <v>113.806</v>
      </c>
      <c r="K21" s="223">
        <f>SUM(K22:K34)</f>
        <v>352.31100000000004</v>
      </c>
      <c r="L21" s="222">
        <f aca="true" t="shared" si="10" ref="L21:L60">SUM(H21:K21)</f>
        <v>9209.792000000001</v>
      </c>
      <c r="M21" s="226">
        <f t="shared" si="3"/>
        <v>0.074944797884686</v>
      </c>
      <c r="N21" s="224">
        <f>SUM(N22:N34)</f>
        <v>43125.16700000001</v>
      </c>
      <c r="O21" s="223">
        <f>SUM(O22:O34)</f>
        <v>51125.38000000001</v>
      </c>
      <c r="P21" s="222">
        <f>SUM(P22:P34)</f>
        <v>2089.3219999999997</v>
      </c>
      <c r="Q21" s="223">
        <f>SUM(Q22:Q34)</f>
        <v>4286.683</v>
      </c>
      <c r="R21" s="222">
        <f aca="true" t="shared" si="11" ref="R21:R60">SUM(N21:Q21)</f>
        <v>100626.55200000003</v>
      </c>
      <c r="S21" s="225">
        <f aca="true" t="shared" si="12" ref="S21:S60">R21/$R$9</f>
        <v>0.18672720346243848</v>
      </c>
      <c r="T21" s="224">
        <f>SUM(T22:T34)</f>
        <v>41378.39099999999</v>
      </c>
      <c r="U21" s="223">
        <f>SUM(U22:U34)</f>
        <v>43748.547999999995</v>
      </c>
      <c r="V21" s="222">
        <f>SUM(V22:V34)</f>
        <v>1166.981</v>
      </c>
      <c r="W21" s="223">
        <f>SUM(W22:W34)</f>
        <v>4004.778</v>
      </c>
      <c r="X21" s="222">
        <f aca="true" t="shared" si="13" ref="X21:X60">SUM(T21:W21)</f>
        <v>90298.69799999999</v>
      </c>
      <c r="Y21" s="221">
        <f aca="true" t="shared" si="14" ref="Y21:Y60">IF(ISERROR(R21/X21-1),"         /0",IF(R21/X21&gt;5,"  *  ",(R21/X21-1)))</f>
        <v>0.11437434014829351</v>
      </c>
    </row>
    <row r="22" spans="1:25" ht="19.5" customHeight="1">
      <c r="A22" s="234" t="s">
        <v>296</v>
      </c>
      <c r="B22" s="231">
        <v>832.001</v>
      </c>
      <c r="C22" s="229">
        <v>1281.2369999999999</v>
      </c>
      <c r="D22" s="230">
        <v>137.155</v>
      </c>
      <c r="E22" s="229">
        <v>61.231</v>
      </c>
      <c r="F22" s="230">
        <f t="shared" si="8"/>
        <v>2311.6240000000003</v>
      </c>
      <c r="G22" s="232">
        <f t="shared" si="9"/>
        <v>0.046101789724453335</v>
      </c>
      <c r="H22" s="231">
        <v>546.6229999999999</v>
      </c>
      <c r="I22" s="229">
        <v>1247.6190000000001</v>
      </c>
      <c r="J22" s="230"/>
      <c r="K22" s="229"/>
      <c r="L22" s="213">
        <f t="shared" si="10"/>
        <v>1794.2420000000002</v>
      </c>
      <c r="M22" s="233">
        <f t="shared" si="3"/>
        <v>0.288356866019188</v>
      </c>
      <c r="N22" s="231">
        <v>7158.182</v>
      </c>
      <c r="O22" s="229">
        <v>12733.390000000001</v>
      </c>
      <c r="P22" s="230">
        <v>890.713</v>
      </c>
      <c r="Q22" s="229">
        <v>193.599</v>
      </c>
      <c r="R22" s="230">
        <f t="shared" si="11"/>
        <v>20975.884</v>
      </c>
      <c r="S22" s="232">
        <f t="shared" si="12"/>
        <v>0.038923803724016166</v>
      </c>
      <c r="T22" s="235">
        <v>3314.1709999999994</v>
      </c>
      <c r="U22" s="229">
        <v>7174.442</v>
      </c>
      <c r="V22" s="230"/>
      <c r="W22" s="229">
        <v>0.2</v>
      </c>
      <c r="X22" s="230">
        <f t="shared" si="13"/>
        <v>10488.813</v>
      </c>
      <c r="Y22" s="228">
        <f t="shared" si="14"/>
        <v>0.9998339182898959</v>
      </c>
    </row>
    <row r="23" spans="1:25" ht="19.5" customHeight="1">
      <c r="A23" s="234" t="s">
        <v>295</v>
      </c>
      <c r="B23" s="231">
        <v>508.254</v>
      </c>
      <c r="C23" s="229">
        <v>1001.2180000000001</v>
      </c>
      <c r="D23" s="230">
        <v>1.706</v>
      </c>
      <c r="E23" s="229">
        <v>49.75</v>
      </c>
      <c r="F23" s="230">
        <f t="shared" si="8"/>
        <v>1560.928</v>
      </c>
      <c r="G23" s="232">
        <f t="shared" si="9"/>
        <v>0.03113031117128542</v>
      </c>
      <c r="H23" s="231">
        <v>930.4649999999999</v>
      </c>
      <c r="I23" s="229">
        <v>1379.519</v>
      </c>
      <c r="J23" s="230"/>
      <c r="K23" s="229"/>
      <c r="L23" s="230">
        <f t="shared" si="10"/>
        <v>2309.984</v>
      </c>
      <c r="M23" s="233">
        <f t="shared" si="3"/>
        <v>-0.3242689126851095</v>
      </c>
      <c r="N23" s="231">
        <v>7607.411999999998</v>
      </c>
      <c r="O23" s="229">
        <v>12168.309</v>
      </c>
      <c r="P23" s="230">
        <v>10.979000000000001</v>
      </c>
      <c r="Q23" s="229">
        <v>50.2</v>
      </c>
      <c r="R23" s="230">
        <f t="shared" si="11"/>
        <v>19836.899999999998</v>
      </c>
      <c r="S23" s="232">
        <f t="shared" si="12"/>
        <v>0.036810253245724296</v>
      </c>
      <c r="T23" s="235">
        <v>8865.816999999997</v>
      </c>
      <c r="U23" s="229">
        <v>9627.287999999997</v>
      </c>
      <c r="V23" s="230">
        <v>0</v>
      </c>
      <c r="W23" s="229">
        <v>70.491</v>
      </c>
      <c r="X23" s="230">
        <f t="shared" si="13"/>
        <v>18563.595999999998</v>
      </c>
      <c r="Y23" s="228">
        <f t="shared" si="14"/>
        <v>0.06859145178552684</v>
      </c>
    </row>
    <row r="24" spans="1:25" ht="19.5" customHeight="1">
      <c r="A24" s="234" t="s">
        <v>294</v>
      </c>
      <c r="B24" s="231">
        <v>747.114</v>
      </c>
      <c r="C24" s="229">
        <v>663.864</v>
      </c>
      <c r="D24" s="230">
        <v>0</v>
      </c>
      <c r="E24" s="229">
        <v>0</v>
      </c>
      <c r="F24" s="213">
        <f t="shared" si="8"/>
        <v>1410.978</v>
      </c>
      <c r="G24" s="232">
        <f t="shared" si="9"/>
        <v>0.028139788764015995</v>
      </c>
      <c r="H24" s="231">
        <v>638.3370000000001</v>
      </c>
      <c r="I24" s="229">
        <v>497.73699999999997</v>
      </c>
      <c r="J24" s="230">
        <v>0</v>
      </c>
      <c r="K24" s="229">
        <v>0</v>
      </c>
      <c r="L24" s="230">
        <f t="shared" si="10"/>
        <v>1136.074</v>
      </c>
      <c r="M24" s="233" t="s">
        <v>48</v>
      </c>
      <c r="N24" s="231">
        <v>7288.700999999999</v>
      </c>
      <c r="O24" s="229">
        <v>6068.609000000002</v>
      </c>
      <c r="P24" s="230">
        <v>166.69299999999998</v>
      </c>
      <c r="Q24" s="229">
        <v>46.822</v>
      </c>
      <c r="R24" s="230">
        <f t="shared" si="11"/>
        <v>13570.825</v>
      </c>
      <c r="S24" s="232">
        <f t="shared" si="12"/>
        <v>0.025182639676734092</v>
      </c>
      <c r="T24" s="235">
        <v>7062.869999999999</v>
      </c>
      <c r="U24" s="229">
        <v>5419.3910000000005</v>
      </c>
      <c r="V24" s="230">
        <v>0.36</v>
      </c>
      <c r="W24" s="229">
        <v>108.70400000000001</v>
      </c>
      <c r="X24" s="230">
        <f t="shared" si="13"/>
        <v>12591.324999999999</v>
      </c>
      <c r="Y24" s="228">
        <f t="shared" si="14"/>
        <v>0.07779165417460043</v>
      </c>
    </row>
    <row r="25" spans="1:25" ht="19.5" customHeight="1">
      <c r="A25" s="234" t="s">
        <v>298</v>
      </c>
      <c r="B25" s="231">
        <v>568.245</v>
      </c>
      <c r="C25" s="229">
        <v>279.22</v>
      </c>
      <c r="D25" s="230">
        <v>39.037</v>
      </c>
      <c r="E25" s="229">
        <v>0</v>
      </c>
      <c r="F25" s="230">
        <f t="shared" si="8"/>
        <v>886.5020000000001</v>
      </c>
      <c r="G25" s="232">
        <f t="shared" si="9"/>
        <v>0.017679920607463553</v>
      </c>
      <c r="H25" s="231">
        <v>926.6790000000001</v>
      </c>
      <c r="I25" s="229">
        <v>213.445</v>
      </c>
      <c r="J25" s="230"/>
      <c r="K25" s="229">
        <v>7.632</v>
      </c>
      <c r="L25" s="230">
        <f t="shared" si="10"/>
        <v>1147.756</v>
      </c>
      <c r="M25" s="233">
        <f aca="true" t="shared" si="15" ref="M25:M39">IF(ISERROR(F25/L25-1),"         /0",(F25/L25-1))</f>
        <v>-0.22762155022496067</v>
      </c>
      <c r="N25" s="231">
        <v>5401.753999999999</v>
      </c>
      <c r="O25" s="229">
        <v>2453.461999999999</v>
      </c>
      <c r="P25" s="230">
        <v>88.753</v>
      </c>
      <c r="Q25" s="229">
        <v>2055.313</v>
      </c>
      <c r="R25" s="230">
        <f t="shared" si="11"/>
        <v>9999.282</v>
      </c>
      <c r="S25" s="232">
        <f t="shared" si="12"/>
        <v>0.018555122155952418</v>
      </c>
      <c r="T25" s="235">
        <v>6401.389999999998</v>
      </c>
      <c r="U25" s="229">
        <v>3778.169000000001</v>
      </c>
      <c r="V25" s="230">
        <v>74.772</v>
      </c>
      <c r="W25" s="229">
        <v>695.1819999999999</v>
      </c>
      <c r="X25" s="230">
        <f t="shared" si="13"/>
        <v>10949.512999999999</v>
      </c>
      <c r="Y25" s="228">
        <f t="shared" si="14"/>
        <v>-0.08678294641962614</v>
      </c>
    </row>
    <row r="26" spans="1:25" ht="19.5" customHeight="1">
      <c r="A26" s="234" t="s">
        <v>297</v>
      </c>
      <c r="B26" s="231">
        <v>186.898</v>
      </c>
      <c r="C26" s="229">
        <v>307.63</v>
      </c>
      <c r="D26" s="230">
        <v>0</v>
      </c>
      <c r="E26" s="229">
        <v>276.94399999999996</v>
      </c>
      <c r="F26" s="230">
        <f t="shared" si="8"/>
        <v>771.472</v>
      </c>
      <c r="G26" s="232">
        <f t="shared" si="9"/>
        <v>0.015385823958525892</v>
      </c>
      <c r="H26" s="231">
        <v>41.008</v>
      </c>
      <c r="I26" s="229">
        <v>175.716</v>
      </c>
      <c r="J26" s="230"/>
      <c r="K26" s="229"/>
      <c r="L26" s="230">
        <f t="shared" si="10"/>
        <v>216.72400000000002</v>
      </c>
      <c r="M26" s="233">
        <f t="shared" si="15"/>
        <v>2.559698049131614</v>
      </c>
      <c r="N26" s="231">
        <v>1765.1799999999998</v>
      </c>
      <c r="O26" s="229">
        <v>2280.711</v>
      </c>
      <c r="P26" s="230">
        <v>0</v>
      </c>
      <c r="Q26" s="229">
        <v>282.226</v>
      </c>
      <c r="R26" s="230">
        <f t="shared" si="11"/>
        <v>4328.116999999999</v>
      </c>
      <c r="S26" s="232">
        <f t="shared" si="12"/>
        <v>0.008031450622180103</v>
      </c>
      <c r="T26" s="235">
        <v>1592.663</v>
      </c>
      <c r="U26" s="229">
        <v>2404.9680000000003</v>
      </c>
      <c r="V26" s="230">
        <v>0</v>
      </c>
      <c r="W26" s="229">
        <v>42.826</v>
      </c>
      <c r="X26" s="230">
        <f t="shared" si="13"/>
        <v>4040.4570000000003</v>
      </c>
      <c r="Y26" s="228">
        <f t="shared" si="14"/>
        <v>0.07119491681262757</v>
      </c>
    </row>
    <row r="27" spans="1:25" ht="19.5" customHeight="1">
      <c r="A27" s="234" t="s">
        <v>300</v>
      </c>
      <c r="B27" s="231">
        <v>193.614</v>
      </c>
      <c r="C27" s="229">
        <v>272.747</v>
      </c>
      <c r="D27" s="230">
        <v>0</v>
      </c>
      <c r="E27" s="229">
        <v>0</v>
      </c>
      <c r="F27" s="230">
        <f>SUM(B27:E27)</f>
        <v>466.361</v>
      </c>
      <c r="G27" s="232">
        <f>F27/$F$9</f>
        <v>0.009300853753761763</v>
      </c>
      <c r="H27" s="231">
        <v>0</v>
      </c>
      <c r="I27" s="229">
        <v>0</v>
      </c>
      <c r="J27" s="230"/>
      <c r="K27" s="229"/>
      <c r="L27" s="230">
        <f>SUM(H27:K27)</f>
        <v>0</v>
      </c>
      <c r="M27" s="233" t="str">
        <f>IF(ISERROR(F27/L27-1),"         /0",(F27/L27-1))</f>
        <v>         /0</v>
      </c>
      <c r="N27" s="231">
        <v>193.614</v>
      </c>
      <c r="O27" s="229">
        <v>303.098</v>
      </c>
      <c r="P27" s="230">
        <v>39.755</v>
      </c>
      <c r="Q27" s="229">
        <v>40.968</v>
      </c>
      <c r="R27" s="230">
        <f>SUM(N27:Q27)</f>
        <v>577.435</v>
      </c>
      <c r="S27" s="232">
        <f>R27/$R$9</f>
        <v>0.0010715146309627417</v>
      </c>
      <c r="T27" s="235">
        <v>0</v>
      </c>
      <c r="U27" s="229">
        <v>0</v>
      </c>
      <c r="V27" s="230">
        <v>0</v>
      </c>
      <c r="W27" s="229">
        <v>0</v>
      </c>
      <c r="X27" s="230">
        <f>SUM(T27:W27)</f>
        <v>0</v>
      </c>
      <c r="Y27" s="228" t="str">
        <f>IF(ISERROR(R27/X27-1),"         /0",IF(R27/X27&gt;5,"  *  ",(R27/X27-1)))</f>
        <v>         /0</v>
      </c>
    </row>
    <row r="28" spans="1:25" ht="19.5" customHeight="1">
      <c r="A28" s="234" t="s">
        <v>383</v>
      </c>
      <c r="B28" s="231">
        <v>67.723</v>
      </c>
      <c r="C28" s="229">
        <v>341.659</v>
      </c>
      <c r="D28" s="230">
        <v>0</v>
      </c>
      <c r="E28" s="229">
        <v>0</v>
      </c>
      <c r="F28" s="230">
        <f t="shared" si="8"/>
        <v>409.382</v>
      </c>
      <c r="G28" s="232">
        <f t="shared" si="9"/>
        <v>0.00816449512592712</v>
      </c>
      <c r="H28" s="231">
        <v>55.291</v>
      </c>
      <c r="I28" s="229">
        <v>502.50300000000004</v>
      </c>
      <c r="J28" s="230">
        <v>71.806</v>
      </c>
      <c r="K28" s="229"/>
      <c r="L28" s="230">
        <f t="shared" si="10"/>
        <v>629.6000000000001</v>
      </c>
      <c r="M28" s="233">
        <f t="shared" si="15"/>
        <v>-0.3497744599745872</v>
      </c>
      <c r="N28" s="231">
        <v>558.8269999999999</v>
      </c>
      <c r="O28" s="229">
        <v>5804.5</v>
      </c>
      <c r="P28" s="230">
        <v>165.87900000000002</v>
      </c>
      <c r="Q28" s="229">
        <v>317.18</v>
      </c>
      <c r="R28" s="230">
        <f t="shared" si="11"/>
        <v>6846.386</v>
      </c>
      <c r="S28" s="232">
        <f t="shared" si="12"/>
        <v>0.012704465036269852</v>
      </c>
      <c r="T28" s="235">
        <v>192.689</v>
      </c>
      <c r="U28" s="229">
        <v>6386.164000000001</v>
      </c>
      <c r="V28" s="230">
        <v>193.53699999999998</v>
      </c>
      <c r="W28" s="229">
        <v>74.52699999999999</v>
      </c>
      <c r="X28" s="230">
        <f t="shared" si="13"/>
        <v>6846.917000000001</v>
      </c>
      <c r="Y28" s="228">
        <f t="shared" si="14"/>
        <v>-7.755315275481678E-05</v>
      </c>
    </row>
    <row r="29" spans="1:25" ht="19.5" customHeight="1">
      <c r="A29" s="234" t="s">
        <v>301</v>
      </c>
      <c r="B29" s="231">
        <v>195.122</v>
      </c>
      <c r="C29" s="229">
        <v>213.995</v>
      </c>
      <c r="D29" s="230">
        <v>0</v>
      </c>
      <c r="E29" s="229">
        <v>0</v>
      </c>
      <c r="F29" s="230">
        <f t="shared" si="8"/>
        <v>409.117</v>
      </c>
      <c r="G29" s="232">
        <f t="shared" si="9"/>
        <v>0.008159210108001635</v>
      </c>
      <c r="H29" s="231">
        <v>0</v>
      </c>
      <c r="I29" s="229">
        <v>0</v>
      </c>
      <c r="J29" s="230"/>
      <c r="K29" s="229"/>
      <c r="L29" s="230">
        <f t="shared" si="10"/>
        <v>0</v>
      </c>
      <c r="M29" s="233" t="str">
        <f t="shared" si="15"/>
        <v>         /0</v>
      </c>
      <c r="N29" s="231">
        <v>4179.108</v>
      </c>
      <c r="O29" s="229">
        <v>3878.8700000000003</v>
      </c>
      <c r="P29" s="230"/>
      <c r="Q29" s="229">
        <v>162.954</v>
      </c>
      <c r="R29" s="230">
        <f t="shared" si="11"/>
        <v>8220.932</v>
      </c>
      <c r="S29" s="232">
        <f t="shared" si="12"/>
        <v>0.015255135068275727</v>
      </c>
      <c r="T29" s="235">
        <v>2928.5589999999997</v>
      </c>
      <c r="U29" s="229">
        <v>2187.8540000000003</v>
      </c>
      <c r="V29" s="230"/>
      <c r="W29" s="229"/>
      <c r="X29" s="230">
        <f t="shared" si="13"/>
        <v>5116.4130000000005</v>
      </c>
      <c r="Y29" s="228">
        <f t="shared" si="14"/>
        <v>0.6067764662469586</v>
      </c>
    </row>
    <row r="30" spans="1:25" ht="19.5" customHeight="1">
      <c r="A30" s="234" t="s">
        <v>304</v>
      </c>
      <c r="B30" s="231">
        <v>263.324</v>
      </c>
      <c r="C30" s="229">
        <v>20.654</v>
      </c>
      <c r="D30" s="230">
        <v>0</v>
      </c>
      <c r="E30" s="229">
        <v>0</v>
      </c>
      <c r="F30" s="230">
        <f t="shared" si="8"/>
        <v>283.978</v>
      </c>
      <c r="G30" s="232">
        <f t="shared" si="9"/>
        <v>0.0056635049828046465</v>
      </c>
      <c r="H30" s="231">
        <v>231.892</v>
      </c>
      <c r="I30" s="229">
        <v>28.12</v>
      </c>
      <c r="J30" s="230"/>
      <c r="K30" s="229"/>
      <c r="L30" s="230">
        <f t="shared" si="10"/>
        <v>260.012</v>
      </c>
      <c r="M30" s="233">
        <f t="shared" si="15"/>
        <v>0.09217266895374054</v>
      </c>
      <c r="N30" s="231">
        <v>2001.1370000000004</v>
      </c>
      <c r="O30" s="229">
        <v>486.016</v>
      </c>
      <c r="P30" s="230">
        <v>0</v>
      </c>
      <c r="Q30" s="229">
        <v>20.9</v>
      </c>
      <c r="R30" s="230">
        <f t="shared" si="11"/>
        <v>2508.0530000000003</v>
      </c>
      <c r="S30" s="232">
        <f t="shared" si="12"/>
        <v>0.004654057140162958</v>
      </c>
      <c r="T30" s="235">
        <v>2106.5950000000003</v>
      </c>
      <c r="U30" s="229">
        <v>810.0339999999999</v>
      </c>
      <c r="V30" s="230"/>
      <c r="W30" s="229">
        <v>41.283</v>
      </c>
      <c r="X30" s="230">
        <f t="shared" si="13"/>
        <v>2957.912</v>
      </c>
      <c r="Y30" s="228">
        <f t="shared" si="14"/>
        <v>-0.15208667465428294</v>
      </c>
    </row>
    <row r="31" spans="1:25" ht="19.5" customHeight="1">
      <c r="A31" s="234" t="s">
        <v>302</v>
      </c>
      <c r="B31" s="231">
        <v>0</v>
      </c>
      <c r="C31" s="229">
        <v>0</v>
      </c>
      <c r="D31" s="230">
        <v>120.095</v>
      </c>
      <c r="E31" s="229">
        <v>0</v>
      </c>
      <c r="F31" s="230">
        <f t="shared" si="8"/>
        <v>120.095</v>
      </c>
      <c r="G31" s="232">
        <f t="shared" si="9"/>
        <v>0.0023951102934379564</v>
      </c>
      <c r="H31" s="231">
        <v>0</v>
      </c>
      <c r="I31" s="229">
        <v>15.756</v>
      </c>
      <c r="J31" s="230"/>
      <c r="K31" s="229">
        <v>4.569</v>
      </c>
      <c r="L31" s="230">
        <f t="shared" si="10"/>
        <v>20.325</v>
      </c>
      <c r="M31" s="233" t="s">
        <v>48</v>
      </c>
      <c r="N31" s="231">
        <v>0</v>
      </c>
      <c r="O31" s="229">
        <v>28.201</v>
      </c>
      <c r="P31" s="230">
        <v>120.095</v>
      </c>
      <c r="Q31" s="229">
        <v>173.308</v>
      </c>
      <c r="R31" s="230">
        <f t="shared" si="11"/>
        <v>321.604</v>
      </c>
      <c r="S31" s="232">
        <f t="shared" si="12"/>
        <v>0.0005967829996036638</v>
      </c>
      <c r="T31" s="235">
        <v>25.116999999999997</v>
      </c>
      <c r="U31" s="229">
        <v>98.285</v>
      </c>
      <c r="V31" s="230">
        <v>0</v>
      </c>
      <c r="W31" s="229">
        <v>1308.731</v>
      </c>
      <c r="X31" s="230">
        <f t="shared" si="13"/>
        <v>1432.133</v>
      </c>
      <c r="Y31" s="228">
        <f t="shared" si="14"/>
        <v>-0.7754370578710218</v>
      </c>
    </row>
    <row r="32" spans="1:25" ht="19.5" customHeight="1">
      <c r="A32" s="234" t="s">
        <v>299</v>
      </c>
      <c r="B32" s="231">
        <v>39.837</v>
      </c>
      <c r="C32" s="229">
        <v>34.591</v>
      </c>
      <c r="D32" s="230">
        <v>0</v>
      </c>
      <c r="E32" s="229">
        <v>0</v>
      </c>
      <c r="F32" s="230">
        <f t="shared" si="8"/>
        <v>74.428</v>
      </c>
      <c r="G32" s="232">
        <f t="shared" si="9"/>
        <v>0.0014843521288979576</v>
      </c>
      <c r="H32" s="231">
        <v>41.17700000000001</v>
      </c>
      <c r="I32" s="229">
        <v>59.591</v>
      </c>
      <c r="J32" s="230"/>
      <c r="K32" s="229"/>
      <c r="L32" s="230">
        <f t="shared" si="10"/>
        <v>100.768</v>
      </c>
      <c r="M32" s="233">
        <f t="shared" si="15"/>
        <v>-0.26139250555731985</v>
      </c>
      <c r="N32" s="231">
        <v>526.852</v>
      </c>
      <c r="O32" s="229">
        <v>690.9429999999999</v>
      </c>
      <c r="P32" s="230">
        <v>0</v>
      </c>
      <c r="Q32" s="229">
        <v>33.739999999999995</v>
      </c>
      <c r="R32" s="230">
        <f t="shared" si="11"/>
        <v>1251.5349999999999</v>
      </c>
      <c r="S32" s="232">
        <f t="shared" si="12"/>
        <v>0.002322405229440465</v>
      </c>
      <c r="T32" s="235">
        <v>564.612</v>
      </c>
      <c r="U32" s="229">
        <v>692.0390000000001</v>
      </c>
      <c r="V32" s="230">
        <v>50.788000000000004</v>
      </c>
      <c r="W32" s="229">
        <v>22.215</v>
      </c>
      <c r="X32" s="230">
        <f t="shared" si="13"/>
        <v>1329.654</v>
      </c>
      <c r="Y32" s="228">
        <f t="shared" si="14"/>
        <v>-0.058751374417705726</v>
      </c>
    </row>
    <row r="33" spans="1:25" ht="19.5" customHeight="1">
      <c r="A33" s="234" t="s">
        <v>305</v>
      </c>
      <c r="B33" s="231">
        <v>31.173</v>
      </c>
      <c r="C33" s="229">
        <v>0.657</v>
      </c>
      <c r="D33" s="230">
        <v>0</v>
      </c>
      <c r="E33" s="229">
        <v>0</v>
      </c>
      <c r="F33" s="230">
        <f t="shared" si="8"/>
        <v>31.83</v>
      </c>
      <c r="G33" s="232">
        <f t="shared" si="9"/>
        <v>0.00063480045497423</v>
      </c>
      <c r="H33" s="231">
        <v>24.222</v>
      </c>
      <c r="I33" s="229">
        <v>10.675</v>
      </c>
      <c r="J33" s="230"/>
      <c r="K33" s="229"/>
      <c r="L33" s="230">
        <f t="shared" si="10"/>
        <v>34.897000000000006</v>
      </c>
      <c r="M33" s="233">
        <f>IF(ISERROR(F33/L33-1),"         /0",(F33/L33-1))</f>
        <v>-0.0878872109350376</v>
      </c>
      <c r="N33" s="231">
        <v>330.799</v>
      </c>
      <c r="O33" s="229">
        <v>10.055</v>
      </c>
      <c r="P33" s="230">
        <v>0</v>
      </c>
      <c r="Q33" s="229"/>
      <c r="R33" s="230">
        <f t="shared" si="11"/>
        <v>340.854</v>
      </c>
      <c r="S33" s="232">
        <f t="shared" si="12"/>
        <v>0.0006325041745342321</v>
      </c>
      <c r="T33" s="235">
        <v>291.327</v>
      </c>
      <c r="U33" s="229">
        <v>90.292</v>
      </c>
      <c r="V33" s="230"/>
      <c r="W33" s="229"/>
      <c r="X33" s="230">
        <f t="shared" si="13"/>
        <v>381.619</v>
      </c>
      <c r="Y33" s="228">
        <f t="shared" si="14"/>
        <v>-0.1068212012504619</v>
      </c>
    </row>
    <row r="34" spans="1:25" ht="19.5" customHeight="1" thickBot="1">
      <c r="A34" s="234" t="s">
        <v>272</v>
      </c>
      <c r="B34" s="231">
        <v>522.868</v>
      </c>
      <c r="C34" s="229">
        <v>640.4399999999999</v>
      </c>
      <c r="D34" s="230">
        <v>0</v>
      </c>
      <c r="E34" s="229">
        <v>0.015</v>
      </c>
      <c r="F34" s="230">
        <f t="shared" si="8"/>
        <v>1163.323</v>
      </c>
      <c r="G34" s="232">
        <f t="shared" si="9"/>
        <v>0.02320069021935238</v>
      </c>
      <c r="H34" s="231">
        <v>792.656</v>
      </c>
      <c r="I34" s="229">
        <v>384.64399999999995</v>
      </c>
      <c r="J34" s="230">
        <v>42</v>
      </c>
      <c r="K34" s="229">
        <v>340.11</v>
      </c>
      <c r="L34" s="230">
        <f t="shared" si="10"/>
        <v>1559.4099999999999</v>
      </c>
      <c r="M34" s="233">
        <f t="shared" si="15"/>
        <v>-0.25399798641794</v>
      </c>
      <c r="N34" s="231">
        <v>6113.601000000001</v>
      </c>
      <c r="O34" s="229">
        <v>4219.216</v>
      </c>
      <c r="P34" s="230">
        <v>606.4549999999998</v>
      </c>
      <c r="Q34" s="229">
        <v>909.473</v>
      </c>
      <c r="R34" s="230">
        <f t="shared" si="11"/>
        <v>11848.745</v>
      </c>
      <c r="S34" s="232">
        <f t="shared" si="12"/>
        <v>0.021987069758581713</v>
      </c>
      <c r="T34" s="235">
        <v>8032.580999999998</v>
      </c>
      <c r="U34" s="229">
        <v>5079.621999999999</v>
      </c>
      <c r="V34" s="230">
        <v>847.524</v>
      </c>
      <c r="W34" s="229">
        <v>1640.6190000000001</v>
      </c>
      <c r="X34" s="230">
        <f t="shared" si="13"/>
        <v>15600.345999999998</v>
      </c>
      <c r="Y34" s="228">
        <f t="shared" si="14"/>
        <v>-0.24048190982430762</v>
      </c>
    </row>
    <row r="35" spans="1:25" s="220" customFormat="1" ht="19.5" customHeight="1">
      <c r="A35" s="227" t="s">
        <v>57</v>
      </c>
      <c r="B35" s="224">
        <f>SUM(B36:B45)</f>
        <v>1326.117</v>
      </c>
      <c r="C35" s="223">
        <f>SUM(C36:C45)</f>
        <v>2154.238</v>
      </c>
      <c r="D35" s="222">
        <f>SUM(D36:D45)</f>
        <v>0</v>
      </c>
      <c r="E35" s="223">
        <f>SUM(E36:E45)</f>
        <v>0</v>
      </c>
      <c r="F35" s="222">
        <f t="shared" si="8"/>
        <v>3480.3549999999996</v>
      </c>
      <c r="G35" s="225">
        <f t="shared" si="9"/>
        <v>0.06941033419641332</v>
      </c>
      <c r="H35" s="224">
        <f>SUM(H36:H45)</f>
        <v>3057.9819999999995</v>
      </c>
      <c r="I35" s="293">
        <f>SUM(I36:I45)</f>
        <v>1765.167</v>
      </c>
      <c r="J35" s="222">
        <f>SUM(J36:J45)</f>
        <v>0</v>
      </c>
      <c r="K35" s="223">
        <f>SUM(K36:K45)</f>
        <v>0</v>
      </c>
      <c r="L35" s="222">
        <f t="shared" si="10"/>
        <v>4823.148999999999</v>
      </c>
      <c r="M35" s="226">
        <f t="shared" si="15"/>
        <v>-0.2784060786842787</v>
      </c>
      <c r="N35" s="224">
        <f>SUM(N36:N45)</f>
        <v>24294.068000000007</v>
      </c>
      <c r="O35" s="223">
        <f>SUM(O36:O45)</f>
        <v>20389.933</v>
      </c>
      <c r="P35" s="222">
        <f>SUM(P36:P45)</f>
        <v>610.775</v>
      </c>
      <c r="Q35" s="223">
        <f>SUM(Q36:Q45)</f>
        <v>6.178999999999999</v>
      </c>
      <c r="R35" s="222">
        <f t="shared" si="11"/>
        <v>45300.955</v>
      </c>
      <c r="S35" s="225">
        <f t="shared" si="12"/>
        <v>0.08406251106892511</v>
      </c>
      <c r="T35" s="224">
        <f>SUM(T36:T45)</f>
        <v>28353.596999999998</v>
      </c>
      <c r="U35" s="223">
        <f>SUM(U36:U45)</f>
        <v>17143.566</v>
      </c>
      <c r="V35" s="222">
        <f>SUM(V36:V45)</f>
        <v>184.853</v>
      </c>
      <c r="W35" s="223">
        <f>SUM(W36:W45)</f>
        <v>8.152999999999999</v>
      </c>
      <c r="X35" s="222">
        <f t="shared" si="13"/>
        <v>45690.169</v>
      </c>
      <c r="Y35" s="221">
        <f t="shared" si="14"/>
        <v>-0.008518550237798461</v>
      </c>
    </row>
    <row r="36" spans="1:25" ht="19.5" customHeight="1">
      <c r="A36" s="234" t="s">
        <v>309</v>
      </c>
      <c r="B36" s="231">
        <v>569.1210000000001</v>
      </c>
      <c r="C36" s="229">
        <v>873.49</v>
      </c>
      <c r="D36" s="230">
        <v>0</v>
      </c>
      <c r="E36" s="229">
        <v>0</v>
      </c>
      <c r="F36" s="230">
        <f t="shared" si="8"/>
        <v>1442.611</v>
      </c>
      <c r="G36" s="232">
        <f t="shared" si="9"/>
        <v>0.028770660356607886</v>
      </c>
      <c r="H36" s="231">
        <v>281.663</v>
      </c>
      <c r="I36" s="277">
        <v>716.073</v>
      </c>
      <c r="J36" s="230"/>
      <c r="K36" s="229"/>
      <c r="L36" s="230">
        <f t="shared" si="10"/>
        <v>997.736</v>
      </c>
      <c r="M36" s="233">
        <f t="shared" si="15"/>
        <v>0.44588448246830836</v>
      </c>
      <c r="N36" s="231">
        <v>4953.2119999999995</v>
      </c>
      <c r="O36" s="229">
        <v>8380.042</v>
      </c>
      <c r="P36" s="230">
        <v>0</v>
      </c>
      <c r="Q36" s="229">
        <v>0</v>
      </c>
      <c r="R36" s="230">
        <f t="shared" si="11"/>
        <v>13333.253999999999</v>
      </c>
      <c r="S36" s="232">
        <f t="shared" si="12"/>
        <v>0.02474179213130915</v>
      </c>
      <c r="T36" s="231">
        <v>3286.273000000001</v>
      </c>
      <c r="U36" s="229">
        <v>6184.521000000001</v>
      </c>
      <c r="V36" s="230">
        <v>0</v>
      </c>
      <c r="W36" s="229">
        <v>0</v>
      </c>
      <c r="X36" s="213">
        <f t="shared" si="13"/>
        <v>9470.794000000002</v>
      </c>
      <c r="Y36" s="228">
        <f t="shared" si="14"/>
        <v>0.4078285305329201</v>
      </c>
    </row>
    <row r="37" spans="1:25" ht="19.5" customHeight="1">
      <c r="A37" s="234" t="s">
        <v>384</v>
      </c>
      <c r="B37" s="231">
        <v>423.142</v>
      </c>
      <c r="C37" s="229">
        <v>122.799</v>
      </c>
      <c r="D37" s="230">
        <v>0</v>
      </c>
      <c r="E37" s="229">
        <v>0</v>
      </c>
      <c r="F37" s="230">
        <f t="shared" si="8"/>
        <v>545.941</v>
      </c>
      <c r="G37" s="232">
        <f t="shared" si="9"/>
        <v>0.010887954608516687</v>
      </c>
      <c r="H37" s="231">
        <v>1323.454</v>
      </c>
      <c r="I37" s="277">
        <v>251</v>
      </c>
      <c r="J37" s="230"/>
      <c r="K37" s="229"/>
      <c r="L37" s="230">
        <f t="shared" si="10"/>
        <v>1574.454</v>
      </c>
      <c r="M37" s="233">
        <f t="shared" si="15"/>
        <v>-0.6532505871876854</v>
      </c>
      <c r="N37" s="231">
        <v>7081.9839999999995</v>
      </c>
      <c r="O37" s="229">
        <v>1337.5189999999998</v>
      </c>
      <c r="P37" s="230">
        <v>610.775</v>
      </c>
      <c r="Q37" s="229">
        <v>5.879</v>
      </c>
      <c r="R37" s="230">
        <f t="shared" si="11"/>
        <v>9036.157</v>
      </c>
      <c r="S37" s="232">
        <f t="shared" si="12"/>
        <v>0.01676790363101716</v>
      </c>
      <c r="T37" s="231">
        <v>8644.467</v>
      </c>
      <c r="U37" s="229">
        <v>3837.074</v>
      </c>
      <c r="V37" s="230">
        <v>184.829</v>
      </c>
      <c r="W37" s="229">
        <v>8.03</v>
      </c>
      <c r="X37" s="213">
        <f t="shared" si="13"/>
        <v>12674.400000000001</v>
      </c>
      <c r="Y37" s="228">
        <f t="shared" si="14"/>
        <v>-0.2870544562267249</v>
      </c>
    </row>
    <row r="38" spans="1:25" ht="19.5" customHeight="1">
      <c r="A38" s="234" t="s">
        <v>312</v>
      </c>
      <c r="B38" s="231">
        <v>108.645</v>
      </c>
      <c r="C38" s="229">
        <v>293.579</v>
      </c>
      <c r="D38" s="230">
        <v>0</v>
      </c>
      <c r="E38" s="229">
        <v>0</v>
      </c>
      <c r="F38" s="213">
        <f t="shared" si="8"/>
        <v>402.224</v>
      </c>
      <c r="G38" s="232">
        <f t="shared" si="9"/>
        <v>0.00802173981154743</v>
      </c>
      <c r="H38" s="231">
        <v>142.543</v>
      </c>
      <c r="I38" s="277">
        <v>312.744</v>
      </c>
      <c r="J38" s="230"/>
      <c r="K38" s="229"/>
      <c r="L38" s="213">
        <f t="shared" si="10"/>
        <v>455.28700000000003</v>
      </c>
      <c r="M38" s="233">
        <f t="shared" si="15"/>
        <v>-0.11654846283772657</v>
      </c>
      <c r="N38" s="231">
        <v>1226.1899999999998</v>
      </c>
      <c r="O38" s="229">
        <v>3104.8340000000003</v>
      </c>
      <c r="P38" s="230"/>
      <c r="Q38" s="229"/>
      <c r="R38" s="230">
        <f t="shared" si="11"/>
        <v>4331.024</v>
      </c>
      <c r="S38" s="232">
        <f t="shared" si="12"/>
        <v>0.008036844983505983</v>
      </c>
      <c r="T38" s="231">
        <v>1510.134</v>
      </c>
      <c r="U38" s="229">
        <v>3203.135</v>
      </c>
      <c r="V38" s="230"/>
      <c r="W38" s="229"/>
      <c r="X38" s="213">
        <f t="shared" si="13"/>
        <v>4713.269</v>
      </c>
      <c r="Y38" s="228">
        <f t="shared" si="14"/>
        <v>-0.08109976324287871</v>
      </c>
    </row>
    <row r="39" spans="1:25" ht="19.5" customHeight="1">
      <c r="A39" s="234" t="s">
        <v>311</v>
      </c>
      <c r="B39" s="231">
        <v>19.807</v>
      </c>
      <c r="C39" s="229">
        <v>245.747</v>
      </c>
      <c r="D39" s="230">
        <v>0</v>
      </c>
      <c r="E39" s="229">
        <v>0</v>
      </c>
      <c r="F39" s="213">
        <f t="shared" si="8"/>
        <v>265.55400000000003</v>
      </c>
      <c r="G39" s="232">
        <f t="shared" si="9"/>
        <v>0.005296066604468322</v>
      </c>
      <c r="H39" s="231">
        <v>15.086</v>
      </c>
      <c r="I39" s="277">
        <v>122.264</v>
      </c>
      <c r="J39" s="230"/>
      <c r="K39" s="229"/>
      <c r="L39" s="213">
        <f t="shared" si="10"/>
        <v>137.35</v>
      </c>
      <c r="M39" s="233">
        <f t="shared" si="15"/>
        <v>0.933410993811431</v>
      </c>
      <c r="N39" s="231">
        <v>254.7</v>
      </c>
      <c r="O39" s="229">
        <v>2238.153</v>
      </c>
      <c r="P39" s="230"/>
      <c r="Q39" s="229"/>
      <c r="R39" s="230">
        <f t="shared" si="11"/>
        <v>2492.8529999999996</v>
      </c>
      <c r="S39" s="232">
        <f t="shared" si="12"/>
        <v>0.004625851329308689</v>
      </c>
      <c r="T39" s="231">
        <v>205.456</v>
      </c>
      <c r="U39" s="229">
        <v>666.551</v>
      </c>
      <c r="V39" s="230"/>
      <c r="W39" s="229"/>
      <c r="X39" s="213">
        <f t="shared" si="13"/>
        <v>872.0070000000001</v>
      </c>
      <c r="Y39" s="228">
        <f t="shared" si="14"/>
        <v>1.858753427438082</v>
      </c>
    </row>
    <row r="40" spans="1:25" ht="19.5" customHeight="1">
      <c r="A40" s="234" t="s">
        <v>313</v>
      </c>
      <c r="B40" s="231">
        <v>13.870000000000001</v>
      </c>
      <c r="C40" s="229">
        <v>242.175</v>
      </c>
      <c r="D40" s="230">
        <v>0</v>
      </c>
      <c r="E40" s="229">
        <v>0</v>
      </c>
      <c r="F40" s="213">
        <f>SUM(B40:E40)</f>
        <v>256.045</v>
      </c>
      <c r="G40" s="232">
        <f>F40/$F$9</f>
        <v>0.005106424206530843</v>
      </c>
      <c r="H40" s="231">
        <v>7.885</v>
      </c>
      <c r="I40" s="277">
        <v>225.666</v>
      </c>
      <c r="J40" s="230"/>
      <c r="K40" s="229"/>
      <c r="L40" s="213">
        <f>SUM(H40:K40)</f>
        <v>233.551</v>
      </c>
      <c r="M40" s="233">
        <f>IF(ISERROR(F40/L40-1),"         /0",(F40/L40-1))</f>
        <v>0.09631301086272392</v>
      </c>
      <c r="N40" s="231">
        <v>141.619</v>
      </c>
      <c r="O40" s="229">
        <v>2384.3790000000004</v>
      </c>
      <c r="P40" s="230"/>
      <c r="Q40" s="229"/>
      <c r="R40" s="230">
        <f>SUM(N40:Q40)</f>
        <v>2525.9980000000005</v>
      </c>
      <c r="S40" s="232">
        <f>R40/$R$9</f>
        <v>0.004687356697780052</v>
      </c>
      <c r="T40" s="231">
        <v>112.191</v>
      </c>
      <c r="U40" s="229">
        <v>2340.1180000000004</v>
      </c>
      <c r="V40" s="230"/>
      <c r="W40" s="229"/>
      <c r="X40" s="213">
        <f>SUM(T40:W40)</f>
        <v>2452.309</v>
      </c>
      <c r="Y40" s="228">
        <f>IF(ISERROR(R40/X40-1),"         /0",IF(R40/X40&gt;5,"  *  ",(R40/X40-1)))</f>
        <v>0.030048823374215994</v>
      </c>
    </row>
    <row r="41" spans="1:25" ht="19.5" customHeight="1">
      <c r="A41" s="234" t="s">
        <v>315</v>
      </c>
      <c r="B41" s="231">
        <v>107.675</v>
      </c>
      <c r="C41" s="229">
        <v>104.665</v>
      </c>
      <c r="D41" s="230">
        <v>0</v>
      </c>
      <c r="E41" s="229">
        <v>0</v>
      </c>
      <c r="F41" s="213">
        <f>SUM(B41:E41)</f>
        <v>212.34</v>
      </c>
      <c r="G41" s="232">
        <f>F41/$F$9</f>
        <v>0.004234795118103299</v>
      </c>
      <c r="H41" s="231">
        <v>970.98</v>
      </c>
      <c r="I41" s="277">
        <v>0</v>
      </c>
      <c r="J41" s="230"/>
      <c r="K41" s="229"/>
      <c r="L41" s="213">
        <f>SUM(H41:K41)</f>
        <v>970.98</v>
      </c>
      <c r="M41" s="233">
        <f>IF(ISERROR(F41/L41-1),"         /0",(F41/L41-1))</f>
        <v>-0.7813137242785639</v>
      </c>
      <c r="N41" s="231">
        <v>6475.915000000002</v>
      </c>
      <c r="O41" s="229">
        <v>946.1720000000001</v>
      </c>
      <c r="P41" s="230"/>
      <c r="Q41" s="229"/>
      <c r="R41" s="230">
        <f>SUM(N41:Q41)</f>
        <v>7422.087000000002</v>
      </c>
      <c r="S41" s="232">
        <f>R41/$R$9</f>
        <v>0.01377276197802067</v>
      </c>
      <c r="T41" s="231">
        <v>10643.250999999998</v>
      </c>
      <c r="U41" s="229">
        <v>0</v>
      </c>
      <c r="V41" s="230"/>
      <c r="W41" s="229"/>
      <c r="X41" s="213">
        <f>SUM(T41:W41)</f>
        <v>10643.250999999998</v>
      </c>
      <c r="Y41" s="228">
        <f>IF(ISERROR(R41/X41-1),"         /0",IF(R41/X41&gt;5,"  *  ",(R41/X41-1)))</f>
        <v>-0.30264850467211535</v>
      </c>
    </row>
    <row r="42" spans="1:25" ht="19.5" customHeight="1">
      <c r="A42" s="234" t="s">
        <v>314</v>
      </c>
      <c r="B42" s="231">
        <v>16.325</v>
      </c>
      <c r="C42" s="229">
        <v>112.749</v>
      </c>
      <c r="D42" s="230">
        <v>0</v>
      </c>
      <c r="E42" s="229">
        <v>0</v>
      </c>
      <c r="F42" s="213">
        <f>SUM(B42:E42)</f>
        <v>129.07399999999998</v>
      </c>
      <c r="G42" s="232">
        <f>F42/$F$9</f>
        <v>0.0025741826555244663</v>
      </c>
      <c r="H42" s="231">
        <v>9.611</v>
      </c>
      <c r="I42" s="277">
        <v>51.506</v>
      </c>
      <c r="J42" s="230"/>
      <c r="K42" s="229"/>
      <c r="L42" s="213">
        <f>SUM(H42:K42)</f>
        <v>61.117000000000004</v>
      </c>
      <c r="M42" s="233">
        <f>IF(ISERROR(F42/L42-1),"         /0",(F42/L42-1))</f>
        <v>1.1119164880475152</v>
      </c>
      <c r="N42" s="231">
        <v>157.11299999999997</v>
      </c>
      <c r="O42" s="229">
        <v>895.115</v>
      </c>
      <c r="P42" s="230"/>
      <c r="Q42" s="229"/>
      <c r="R42" s="230">
        <f>SUM(N42:Q42)</f>
        <v>1052.228</v>
      </c>
      <c r="S42" s="232">
        <f>R42/$R$9</f>
        <v>0.0019525621015502417</v>
      </c>
      <c r="T42" s="231">
        <v>113.09</v>
      </c>
      <c r="U42" s="229">
        <v>339.09899999999993</v>
      </c>
      <c r="V42" s="230">
        <v>0</v>
      </c>
      <c r="W42" s="229">
        <v>0</v>
      </c>
      <c r="X42" s="213">
        <f>SUM(T42:W42)</f>
        <v>452.18899999999996</v>
      </c>
      <c r="Y42" s="228">
        <f>IF(ISERROR(R42/X42-1),"         /0",IF(R42/X42&gt;5,"  *  ",(R42/X42-1)))</f>
        <v>1.3269650522237386</v>
      </c>
    </row>
    <row r="43" spans="1:25" ht="19.5" customHeight="1">
      <c r="A43" s="234" t="s">
        <v>310</v>
      </c>
      <c r="B43" s="231">
        <v>11.526</v>
      </c>
      <c r="C43" s="229">
        <v>84.428</v>
      </c>
      <c r="D43" s="230">
        <v>0</v>
      </c>
      <c r="E43" s="229">
        <v>0</v>
      </c>
      <c r="F43" s="213">
        <f>SUM(B43:E43)</f>
        <v>95.954</v>
      </c>
      <c r="G43" s="232">
        <f>F43/$F$9</f>
        <v>0.0019136551321582553</v>
      </c>
      <c r="H43" s="231">
        <v>1.813</v>
      </c>
      <c r="I43" s="277">
        <v>29.453</v>
      </c>
      <c r="J43" s="230"/>
      <c r="K43" s="229"/>
      <c r="L43" s="213">
        <f>SUM(H43:K43)</f>
        <v>31.266</v>
      </c>
      <c r="M43" s="233">
        <f>IF(ISERROR(F43/L43-1),"         /0",(F43/L43-1))</f>
        <v>2.0689566941725834</v>
      </c>
      <c r="N43" s="231">
        <v>106.49700000000001</v>
      </c>
      <c r="O43" s="229">
        <v>573.644</v>
      </c>
      <c r="P43" s="230"/>
      <c r="Q43" s="229"/>
      <c r="R43" s="230">
        <f>SUM(N43:Q43)</f>
        <v>680.1410000000001</v>
      </c>
      <c r="S43" s="232">
        <f>R43/$R$9</f>
        <v>0.0012621005526468436</v>
      </c>
      <c r="T43" s="231">
        <v>83.152</v>
      </c>
      <c r="U43" s="229">
        <v>313.904</v>
      </c>
      <c r="V43" s="230"/>
      <c r="W43" s="229">
        <v>0</v>
      </c>
      <c r="X43" s="213">
        <f>SUM(T43:W43)</f>
        <v>397.056</v>
      </c>
      <c r="Y43" s="228">
        <f>IF(ISERROR(R43/X43-1),"         /0",IF(R43/X43&gt;5,"  *  ",(R43/X43-1)))</f>
        <v>0.7129598847517733</v>
      </c>
    </row>
    <row r="44" spans="1:25" ht="19.5" customHeight="1">
      <c r="A44" s="234" t="s">
        <v>318</v>
      </c>
      <c r="B44" s="231">
        <v>10.906</v>
      </c>
      <c r="C44" s="229">
        <v>62.6</v>
      </c>
      <c r="D44" s="230">
        <v>0</v>
      </c>
      <c r="E44" s="229">
        <v>0</v>
      </c>
      <c r="F44" s="213">
        <f>SUM(B44:E44)</f>
        <v>73.506</v>
      </c>
      <c r="G44" s="232">
        <f>F44/$F$9</f>
        <v>0.0014659642552100455</v>
      </c>
      <c r="H44" s="231">
        <v>13.767</v>
      </c>
      <c r="I44" s="277">
        <v>56.461</v>
      </c>
      <c r="J44" s="230"/>
      <c r="K44" s="229"/>
      <c r="L44" s="213">
        <f>SUM(H44:K44)</f>
        <v>70.228</v>
      </c>
      <c r="M44" s="233">
        <f>IF(ISERROR(F44/L44-1),"         /0",(F44/L44-1))</f>
        <v>0.04667653927208537</v>
      </c>
      <c r="N44" s="231">
        <v>155.33</v>
      </c>
      <c r="O44" s="229">
        <v>429.82</v>
      </c>
      <c r="P44" s="230"/>
      <c r="Q44" s="229"/>
      <c r="R44" s="230">
        <f>SUM(N44:Q44)</f>
        <v>585.15</v>
      </c>
      <c r="S44" s="232">
        <f>R44/$R$9</f>
        <v>0.001085830935616733</v>
      </c>
      <c r="T44" s="231">
        <v>49.763999999999996</v>
      </c>
      <c r="U44" s="229">
        <v>259.164</v>
      </c>
      <c r="V44" s="230"/>
      <c r="W44" s="229"/>
      <c r="X44" s="213">
        <f>SUM(T44:W44)</f>
        <v>308.928</v>
      </c>
      <c r="Y44" s="228">
        <f>IF(ISERROR(R44/X44-1),"         /0",IF(R44/X44&gt;5,"  *  ",(R44/X44-1)))</f>
        <v>0.8941306712243628</v>
      </c>
    </row>
    <row r="45" spans="1:25" ht="19.5" customHeight="1" thickBot="1">
      <c r="A45" s="234" t="s">
        <v>272</v>
      </c>
      <c r="B45" s="231">
        <v>45.1</v>
      </c>
      <c r="C45" s="229">
        <v>12.006</v>
      </c>
      <c r="D45" s="230">
        <v>0</v>
      </c>
      <c r="E45" s="229">
        <v>0</v>
      </c>
      <c r="F45" s="230">
        <f t="shared" si="8"/>
        <v>57.106</v>
      </c>
      <c r="G45" s="232">
        <f t="shared" si="9"/>
        <v>0.0011388914477461006</v>
      </c>
      <c r="H45" s="231">
        <v>291.17999999999995</v>
      </c>
      <c r="I45" s="277">
        <v>0</v>
      </c>
      <c r="J45" s="230">
        <v>0</v>
      </c>
      <c r="K45" s="229"/>
      <c r="L45" s="230">
        <f t="shared" si="10"/>
        <v>291.17999999999995</v>
      </c>
      <c r="M45" s="233" t="s">
        <v>48</v>
      </c>
      <c r="N45" s="231">
        <v>3741.508000000002</v>
      </c>
      <c r="O45" s="229">
        <v>100.25500000000001</v>
      </c>
      <c r="P45" s="230">
        <v>0</v>
      </c>
      <c r="Q45" s="229">
        <v>0.3</v>
      </c>
      <c r="R45" s="230">
        <f t="shared" si="11"/>
        <v>3842.0630000000024</v>
      </c>
      <c r="S45" s="232">
        <f t="shared" si="12"/>
        <v>0.00712950672816959</v>
      </c>
      <c r="T45" s="231">
        <v>3705.819000000001</v>
      </c>
      <c r="U45" s="229">
        <v>0</v>
      </c>
      <c r="V45" s="230">
        <v>0.024</v>
      </c>
      <c r="W45" s="229">
        <v>0.123</v>
      </c>
      <c r="X45" s="213">
        <f t="shared" si="13"/>
        <v>3705.966000000001</v>
      </c>
      <c r="Y45" s="228">
        <f t="shared" si="14"/>
        <v>0.03672375839389819</v>
      </c>
    </row>
    <row r="46" spans="1:25" s="220" customFormat="1" ht="19.5" customHeight="1">
      <c r="A46" s="227" t="s">
        <v>56</v>
      </c>
      <c r="B46" s="224">
        <f>SUM(B47:B55)</f>
        <v>2883.221</v>
      </c>
      <c r="C46" s="223">
        <f>SUM(C47:C55)</f>
        <v>2335.2019999999998</v>
      </c>
      <c r="D46" s="222">
        <f>SUM(D47:D55)</f>
        <v>0.18</v>
      </c>
      <c r="E46" s="223">
        <f>SUM(E47:E55)</f>
        <v>13.514</v>
      </c>
      <c r="F46" s="222">
        <f t="shared" si="8"/>
        <v>5232.117</v>
      </c>
      <c r="G46" s="225">
        <f t="shared" si="9"/>
        <v>0.10434653635181915</v>
      </c>
      <c r="H46" s="224">
        <f>SUM(H47:H55)</f>
        <v>3002.1859999999992</v>
      </c>
      <c r="I46" s="223">
        <f>SUM(I47:I55)</f>
        <v>2768.605000000001</v>
      </c>
      <c r="J46" s="222">
        <f>SUM(J47:J55)</f>
        <v>0.31</v>
      </c>
      <c r="K46" s="223">
        <f>SUM(K47:K55)</f>
        <v>120.944</v>
      </c>
      <c r="L46" s="222">
        <f t="shared" si="10"/>
        <v>5892.045000000001</v>
      </c>
      <c r="M46" s="226">
        <f aca="true" t="shared" si="16" ref="M46:M60">IF(ISERROR(F46/L46-1),"         /0",(F46/L46-1))</f>
        <v>-0.11200321789803047</v>
      </c>
      <c r="N46" s="224">
        <f>SUM(N47:N55)</f>
        <v>30825.880999999998</v>
      </c>
      <c r="O46" s="223">
        <f>SUM(O47:O55)</f>
        <v>22845.24999999999</v>
      </c>
      <c r="P46" s="222">
        <f>SUM(P47:P55)</f>
        <v>627.1849999999997</v>
      </c>
      <c r="Q46" s="223">
        <f>SUM(Q47:Q55)</f>
        <v>1202.674</v>
      </c>
      <c r="R46" s="222">
        <f t="shared" si="11"/>
        <v>55500.98999999998</v>
      </c>
      <c r="S46" s="225">
        <f t="shared" si="12"/>
        <v>0.10299015961608977</v>
      </c>
      <c r="T46" s="224">
        <f>SUM(T47:T55)</f>
        <v>27444.865999999998</v>
      </c>
      <c r="U46" s="223">
        <f>SUM(U47:U55)</f>
        <v>21318.140000000003</v>
      </c>
      <c r="V46" s="222">
        <f>SUM(V47:V55)</f>
        <v>310.35900000000004</v>
      </c>
      <c r="W46" s="223">
        <f>SUM(W47:W55)</f>
        <v>1572.242</v>
      </c>
      <c r="X46" s="222">
        <f t="shared" si="13"/>
        <v>50645.606999999996</v>
      </c>
      <c r="Y46" s="221">
        <f t="shared" si="14"/>
        <v>0.09586977603013014</v>
      </c>
    </row>
    <row r="47" spans="1:25" s="204" customFormat="1" ht="19.5" customHeight="1">
      <c r="A47" s="219" t="s">
        <v>322</v>
      </c>
      <c r="B47" s="217">
        <v>1511.686</v>
      </c>
      <c r="C47" s="214">
        <v>1370.195</v>
      </c>
      <c r="D47" s="213">
        <v>0</v>
      </c>
      <c r="E47" s="214">
        <v>13.514</v>
      </c>
      <c r="F47" s="213">
        <f t="shared" si="8"/>
        <v>2895.395</v>
      </c>
      <c r="G47" s="216">
        <f t="shared" si="9"/>
        <v>0.05774420557116276</v>
      </c>
      <c r="H47" s="217">
        <v>1640.1059999999998</v>
      </c>
      <c r="I47" s="214">
        <v>1716.1540000000002</v>
      </c>
      <c r="J47" s="213">
        <v>0</v>
      </c>
      <c r="K47" s="214">
        <v>120.104</v>
      </c>
      <c r="L47" s="213">
        <f t="shared" si="10"/>
        <v>3476.364</v>
      </c>
      <c r="M47" s="218">
        <f t="shared" si="16"/>
        <v>-0.16711972624270643</v>
      </c>
      <c r="N47" s="217">
        <v>16452.561</v>
      </c>
      <c r="O47" s="214">
        <v>14232.870999999996</v>
      </c>
      <c r="P47" s="213">
        <v>621.8069999999998</v>
      </c>
      <c r="Q47" s="214">
        <v>1015.972</v>
      </c>
      <c r="R47" s="213">
        <f t="shared" si="11"/>
        <v>32323.211</v>
      </c>
      <c r="S47" s="216">
        <f t="shared" si="12"/>
        <v>0.05998041945187914</v>
      </c>
      <c r="T47" s="215">
        <v>13298.171999999997</v>
      </c>
      <c r="U47" s="214">
        <v>11155.1</v>
      </c>
      <c r="V47" s="213">
        <v>295.076</v>
      </c>
      <c r="W47" s="214">
        <v>1344.1119999999999</v>
      </c>
      <c r="X47" s="213">
        <f t="shared" si="13"/>
        <v>26092.46</v>
      </c>
      <c r="Y47" s="212">
        <f t="shared" si="14"/>
        <v>0.23879507719854698</v>
      </c>
    </row>
    <row r="48" spans="1:25" s="204" customFormat="1" ht="19.5" customHeight="1">
      <c r="A48" s="219" t="s">
        <v>323</v>
      </c>
      <c r="B48" s="217">
        <v>725.137</v>
      </c>
      <c r="C48" s="214">
        <v>631.613</v>
      </c>
      <c r="D48" s="213">
        <v>0</v>
      </c>
      <c r="E48" s="214">
        <v>0</v>
      </c>
      <c r="F48" s="213">
        <f t="shared" si="8"/>
        <v>1356.75</v>
      </c>
      <c r="G48" s="216">
        <f t="shared" si="9"/>
        <v>0.027058294605287043</v>
      </c>
      <c r="H48" s="217">
        <v>677.1850000000001</v>
      </c>
      <c r="I48" s="214">
        <v>527.243</v>
      </c>
      <c r="J48" s="213"/>
      <c r="K48" s="214"/>
      <c r="L48" s="213">
        <f t="shared" si="10"/>
        <v>1204.428</v>
      </c>
      <c r="M48" s="218">
        <f t="shared" si="16"/>
        <v>0.12646833185545336</v>
      </c>
      <c r="N48" s="217">
        <v>7676.7469999999985</v>
      </c>
      <c r="O48" s="214">
        <v>5750.573999999999</v>
      </c>
      <c r="P48" s="213">
        <v>0</v>
      </c>
      <c r="Q48" s="214">
        <v>0</v>
      </c>
      <c r="R48" s="213">
        <f t="shared" si="11"/>
        <v>13427.320999999996</v>
      </c>
      <c r="S48" s="216">
        <f t="shared" si="12"/>
        <v>0.024916347131942587</v>
      </c>
      <c r="T48" s="215">
        <v>7896.453999999999</v>
      </c>
      <c r="U48" s="214">
        <v>6571.751999999999</v>
      </c>
      <c r="V48" s="213">
        <v>0</v>
      </c>
      <c r="W48" s="214">
        <v>0</v>
      </c>
      <c r="X48" s="213">
        <f t="shared" si="13"/>
        <v>14468.205999999998</v>
      </c>
      <c r="Y48" s="212">
        <f t="shared" si="14"/>
        <v>-0.07194292091224042</v>
      </c>
    </row>
    <row r="49" spans="1:25" s="204" customFormat="1" ht="19.5" customHeight="1">
      <c r="A49" s="219" t="s">
        <v>324</v>
      </c>
      <c r="B49" s="217">
        <v>147.647</v>
      </c>
      <c r="C49" s="214">
        <v>141.353</v>
      </c>
      <c r="D49" s="213">
        <v>0</v>
      </c>
      <c r="E49" s="214">
        <v>0</v>
      </c>
      <c r="F49" s="213">
        <f>SUM(B49:E49)</f>
        <v>289</v>
      </c>
      <c r="G49" s="216">
        <f>F49/$F$9</f>
        <v>0.005763661058358544</v>
      </c>
      <c r="H49" s="217">
        <v>204.651</v>
      </c>
      <c r="I49" s="214">
        <v>319.115</v>
      </c>
      <c r="J49" s="213">
        <v>0</v>
      </c>
      <c r="K49" s="214">
        <v>0</v>
      </c>
      <c r="L49" s="213">
        <f>SUM(H49:K49)</f>
        <v>523.7660000000001</v>
      </c>
      <c r="M49" s="218">
        <f t="shared" si="16"/>
        <v>-0.4482268799425698</v>
      </c>
      <c r="N49" s="217">
        <v>1876.3089999999997</v>
      </c>
      <c r="O49" s="214">
        <v>1255.8829999999998</v>
      </c>
      <c r="P49" s="213">
        <v>0</v>
      </c>
      <c r="Q49" s="214">
        <v>42.331</v>
      </c>
      <c r="R49" s="213">
        <f>SUM(N49:Q49)</f>
        <v>3174.5229999999997</v>
      </c>
      <c r="S49" s="216">
        <f>R49/$R$9</f>
        <v>0.005890789163850018</v>
      </c>
      <c r="T49" s="215">
        <v>1073.377</v>
      </c>
      <c r="U49" s="214">
        <v>1932.8609999999999</v>
      </c>
      <c r="V49" s="213">
        <v>0</v>
      </c>
      <c r="W49" s="214">
        <v>16.459</v>
      </c>
      <c r="X49" s="213">
        <f>SUM(T49:W49)</f>
        <v>3022.6969999999997</v>
      </c>
      <c r="Y49" s="212">
        <f>IF(ISERROR(R49/X49-1),"         /0",IF(R49/X49&gt;5,"  *  ",(R49/X49-1)))</f>
        <v>0.050228653417792035</v>
      </c>
    </row>
    <row r="50" spans="1:25" s="204" customFormat="1" ht="19.5" customHeight="1">
      <c r="A50" s="219" t="s">
        <v>331</v>
      </c>
      <c r="B50" s="217">
        <v>97.93100000000001</v>
      </c>
      <c r="C50" s="214">
        <v>38.629000000000005</v>
      </c>
      <c r="D50" s="213">
        <v>0</v>
      </c>
      <c r="E50" s="214">
        <v>0</v>
      </c>
      <c r="F50" s="213">
        <f>SUM(B50:E50)</f>
        <v>136.56</v>
      </c>
      <c r="G50" s="216">
        <f>F50/$F$9</f>
        <v>0.0027234794260534356</v>
      </c>
      <c r="H50" s="217">
        <v>59.412</v>
      </c>
      <c r="I50" s="214">
        <v>66.273</v>
      </c>
      <c r="J50" s="213"/>
      <c r="K50" s="214"/>
      <c r="L50" s="213">
        <f>SUM(H50:K50)</f>
        <v>125.685</v>
      </c>
      <c r="M50" s="218">
        <f>IF(ISERROR(F50/L50-1),"         /0",(F50/L50-1))</f>
        <v>0.08652583840553763</v>
      </c>
      <c r="N50" s="217">
        <v>916.8899999999999</v>
      </c>
      <c r="O50" s="214">
        <v>369.59100000000007</v>
      </c>
      <c r="P50" s="213">
        <v>0</v>
      </c>
      <c r="Q50" s="214">
        <v>0</v>
      </c>
      <c r="R50" s="213">
        <f>SUM(N50:Q50)</f>
        <v>1286.481</v>
      </c>
      <c r="S50" s="216">
        <f>R50/$R$9</f>
        <v>0.002387252615368966</v>
      </c>
      <c r="T50" s="215">
        <v>779.9340000000001</v>
      </c>
      <c r="U50" s="214">
        <v>450.721</v>
      </c>
      <c r="V50" s="213">
        <v>0</v>
      </c>
      <c r="W50" s="214">
        <v>56.017</v>
      </c>
      <c r="X50" s="213">
        <f>SUM(T50:W50)</f>
        <v>1286.6720000000003</v>
      </c>
      <c r="Y50" s="212">
        <f>IF(ISERROR(R50/X50-1),"         /0",IF(R50/X50&gt;5,"  *  ",(R50/X50-1)))</f>
        <v>-0.0001484449805391197</v>
      </c>
    </row>
    <row r="51" spans="1:25" s="204" customFormat="1" ht="19.5" customHeight="1">
      <c r="A51" s="219" t="s">
        <v>326</v>
      </c>
      <c r="B51" s="217">
        <v>85.511</v>
      </c>
      <c r="C51" s="214">
        <v>30.283</v>
      </c>
      <c r="D51" s="213">
        <v>0</v>
      </c>
      <c r="E51" s="214">
        <v>0</v>
      </c>
      <c r="F51" s="213">
        <f t="shared" si="8"/>
        <v>115.794</v>
      </c>
      <c r="G51" s="216">
        <f t="shared" si="9"/>
        <v>0.00230933345533415</v>
      </c>
      <c r="H51" s="217">
        <v>105.594</v>
      </c>
      <c r="I51" s="214">
        <v>17.101</v>
      </c>
      <c r="J51" s="213">
        <v>0</v>
      </c>
      <c r="K51" s="214">
        <v>0</v>
      </c>
      <c r="L51" s="213">
        <f t="shared" si="10"/>
        <v>122.695</v>
      </c>
      <c r="M51" s="218">
        <f t="shared" si="16"/>
        <v>-0.05624516076449726</v>
      </c>
      <c r="N51" s="217">
        <v>1024.012</v>
      </c>
      <c r="O51" s="214">
        <v>176.52800000000002</v>
      </c>
      <c r="P51" s="213">
        <v>0.18</v>
      </c>
      <c r="Q51" s="214">
        <v>0</v>
      </c>
      <c r="R51" s="213">
        <f t="shared" si="11"/>
        <v>1200.72</v>
      </c>
      <c r="S51" s="216">
        <f t="shared" si="12"/>
        <v>0.0022281106058510193</v>
      </c>
      <c r="T51" s="215">
        <v>1081.836</v>
      </c>
      <c r="U51" s="214">
        <v>221.39899999999994</v>
      </c>
      <c r="V51" s="213">
        <v>0.12</v>
      </c>
      <c r="W51" s="214">
        <v>0</v>
      </c>
      <c r="X51" s="213">
        <f t="shared" si="13"/>
        <v>1303.3549999999998</v>
      </c>
      <c r="Y51" s="212">
        <f t="shared" si="14"/>
        <v>-0.07874677275185948</v>
      </c>
    </row>
    <row r="52" spans="1:25" s="204" customFormat="1" ht="19.5" customHeight="1">
      <c r="A52" s="219" t="s">
        <v>327</v>
      </c>
      <c r="B52" s="217">
        <v>67.262</v>
      </c>
      <c r="C52" s="214">
        <v>35.614000000000004</v>
      </c>
      <c r="D52" s="213">
        <v>0</v>
      </c>
      <c r="E52" s="214">
        <v>0</v>
      </c>
      <c r="F52" s="213">
        <f>SUM(B52:E52)</f>
        <v>102.876</v>
      </c>
      <c r="G52" s="216">
        <f>F52/$F$9</f>
        <v>0.002051703789064684</v>
      </c>
      <c r="H52" s="217">
        <v>159.1</v>
      </c>
      <c r="I52" s="214">
        <v>32.519</v>
      </c>
      <c r="J52" s="213"/>
      <c r="K52" s="214"/>
      <c r="L52" s="213">
        <f>SUM(H52:K52)</f>
        <v>191.619</v>
      </c>
      <c r="M52" s="218">
        <f>IF(ISERROR(F52/L52-1),"         /0",(F52/L52-1))</f>
        <v>-0.4631221329826374</v>
      </c>
      <c r="N52" s="217">
        <v>621.317</v>
      </c>
      <c r="O52" s="214">
        <v>314.301</v>
      </c>
      <c r="P52" s="213">
        <v>0.3</v>
      </c>
      <c r="Q52" s="214">
        <v>0</v>
      </c>
      <c r="R52" s="213">
        <f>SUM(N52:Q52)</f>
        <v>935.9179999999999</v>
      </c>
      <c r="S52" s="216">
        <f>R52/$R$9</f>
        <v>0.0017367319791515706</v>
      </c>
      <c r="T52" s="215">
        <v>719.099</v>
      </c>
      <c r="U52" s="214">
        <v>427.444</v>
      </c>
      <c r="V52" s="213"/>
      <c r="W52" s="214"/>
      <c r="X52" s="213">
        <f>SUM(T52:W52)</f>
        <v>1146.5430000000001</v>
      </c>
      <c r="Y52" s="212">
        <f>IF(ISERROR(R52/X52-1),"         /0",IF(R52/X52&gt;5,"  *  ",(R52/X52-1)))</f>
        <v>-0.18370440532976107</v>
      </c>
    </row>
    <row r="53" spans="1:25" s="204" customFormat="1" ht="19.5" customHeight="1">
      <c r="A53" s="219" t="s">
        <v>330</v>
      </c>
      <c r="B53" s="217">
        <v>50.693</v>
      </c>
      <c r="C53" s="214">
        <v>2.478</v>
      </c>
      <c r="D53" s="213">
        <v>0</v>
      </c>
      <c r="E53" s="214">
        <v>0</v>
      </c>
      <c r="F53" s="213">
        <f>SUM(B53:E53)</f>
        <v>53.171</v>
      </c>
      <c r="G53" s="216">
        <f>F53/$F$9</f>
        <v>0.0010604139174186233</v>
      </c>
      <c r="H53" s="217">
        <v>35.105</v>
      </c>
      <c r="I53" s="214">
        <v>6.929</v>
      </c>
      <c r="J53" s="213"/>
      <c r="K53" s="214"/>
      <c r="L53" s="213">
        <f>SUM(H53:K53)</f>
        <v>42.034</v>
      </c>
      <c r="M53" s="218">
        <f>IF(ISERROR(F53/L53-1),"         /0",(F53/L53-1))</f>
        <v>0.2649521815673026</v>
      </c>
      <c r="N53" s="217">
        <v>441.37399999999997</v>
      </c>
      <c r="O53" s="214">
        <v>49.19</v>
      </c>
      <c r="P53" s="213"/>
      <c r="Q53" s="214"/>
      <c r="R53" s="213">
        <f>SUM(N53:Q53)</f>
        <v>490.56399999999996</v>
      </c>
      <c r="S53" s="216">
        <f>R53/$R$9</f>
        <v>0.0009103128549942528</v>
      </c>
      <c r="T53" s="215">
        <v>375.59</v>
      </c>
      <c r="U53" s="214">
        <v>107.49199999999999</v>
      </c>
      <c r="V53" s="213">
        <v>0</v>
      </c>
      <c r="W53" s="214"/>
      <c r="X53" s="213">
        <f>SUM(T53:W53)</f>
        <v>483.082</v>
      </c>
      <c r="Y53" s="212">
        <f>IF(ISERROR(R53/X53-1),"         /0",IF(R53/X53&gt;5,"  *  ",(R53/X53-1)))</f>
        <v>0.01548805378796958</v>
      </c>
    </row>
    <row r="54" spans="1:25" s="204" customFormat="1" ht="19.5" customHeight="1">
      <c r="A54" s="219" t="s">
        <v>329</v>
      </c>
      <c r="B54" s="217">
        <v>23.158</v>
      </c>
      <c r="C54" s="214">
        <v>18.877</v>
      </c>
      <c r="D54" s="213">
        <v>0</v>
      </c>
      <c r="E54" s="214">
        <v>0</v>
      </c>
      <c r="F54" s="213">
        <f t="shared" si="8"/>
        <v>42.035</v>
      </c>
      <c r="G54" s="216">
        <f t="shared" si="9"/>
        <v>0.0008383235037650568</v>
      </c>
      <c r="H54" s="217">
        <v>29.036</v>
      </c>
      <c r="I54" s="214">
        <v>5.732</v>
      </c>
      <c r="J54" s="213"/>
      <c r="K54" s="214"/>
      <c r="L54" s="213">
        <f t="shared" si="10"/>
        <v>34.768</v>
      </c>
      <c r="M54" s="218">
        <f t="shared" si="16"/>
        <v>0.20901403589507583</v>
      </c>
      <c r="N54" s="217">
        <v>238.048</v>
      </c>
      <c r="O54" s="214">
        <v>78.707</v>
      </c>
      <c r="P54" s="213">
        <v>0</v>
      </c>
      <c r="Q54" s="214">
        <v>0</v>
      </c>
      <c r="R54" s="213">
        <f t="shared" si="11"/>
        <v>316.755</v>
      </c>
      <c r="S54" s="216">
        <f t="shared" si="12"/>
        <v>0.0005877849748120624</v>
      </c>
      <c r="T54" s="215">
        <v>239.45500000000004</v>
      </c>
      <c r="U54" s="214">
        <v>94.348</v>
      </c>
      <c r="V54" s="213"/>
      <c r="W54" s="214">
        <v>0</v>
      </c>
      <c r="X54" s="213">
        <f t="shared" si="13"/>
        <v>333.80300000000005</v>
      </c>
      <c r="Y54" s="212">
        <f t="shared" si="14"/>
        <v>-0.051072039496349864</v>
      </c>
    </row>
    <row r="55" spans="1:25" s="204" customFormat="1" ht="19.5" customHeight="1" thickBot="1">
      <c r="A55" s="219" t="s">
        <v>272</v>
      </c>
      <c r="B55" s="217">
        <v>174.19599999999997</v>
      </c>
      <c r="C55" s="214">
        <v>66.16</v>
      </c>
      <c r="D55" s="213">
        <v>0.18</v>
      </c>
      <c r="E55" s="214">
        <v>0</v>
      </c>
      <c r="F55" s="213">
        <f t="shared" si="8"/>
        <v>240.53599999999997</v>
      </c>
      <c r="G55" s="216">
        <f t="shared" si="9"/>
        <v>0.004797121025374847</v>
      </c>
      <c r="H55" s="217">
        <v>91.99699999999999</v>
      </c>
      <c r="I55" s="214">
        <v>77.539</v>
      </c>
      <c r="J55" s="213">
        <v>0.31</v>
      </c>
      <c r="K55" s="214">
        <v>0.84</v>
      </c>
      <c r="L55" s="213">
        <f t="shared" si="10"/>
        <v>170.686</v>
      </c>
      <c r="M55" s="218">
        <f t="shared" si="16"/>
        <v>0.40923098555241766</v>
      </c>
      <c r="N55" s="217">
        <v>1578.623</v>
      </c>
      <c r="O55" s="214">
        <v>617.605</v>
      </c>
      <c r="P55" s="213">
        <v>4.898</v>
      </c>
      <c r="Q55" s="214">
        <v>144.37099999999998</v>
      </c>
      <c r="R55" s="213">
        <f t="shared" si="11"/>
        <v>2345.4970000000003</v>
      </c>
      <c r="S55" s="216">
        <f t="shared" si="12"/>
        <v>0.00435241083824018</v>
      </c>
      <c r="T55" s="215">
        <v>1980.949</v>
      </c>
      <c r="U55" s="214">
        <v>357.02299999999997</v>
      </c>
      <c r="V55" s="213">
        <v>15.162999999999993</v>
      </c>
      <c r="W55" s="214">
        <v>155.65400000000005</v>
      </c>
      <c r="X55" s="213">
        <f t="shared" si="13"/>
        <v>2508.789</v>
      </c>
      <c r="Y55" s="212">
        <f t="shared" si="14"/>
        <v>-0.06508797670908151</v>
      </c>
    </row>
    <row r="56" spans="1:25" s="220" customFormat="1" ht="19.5" customHeight="1">
      <c r="A56" s="227" t="s">
        <v>55</v>
      </c>
      <c r="B56" s="224">
        <f>SUM(B57:B59)</f>
        <v>235.607</v>
      </c>
      <c r="C56" s="223">
        <f>SUM(C57:C59)</f>
        <v>21.906</v>
      </c>
      <c r="D56" s="222">
        <f>SUM(D57:D59)</f>
        <v>0.068</v>
      </c>
      <c r="E56" s="223">
        <f>SUM(E57:E59)</f>
        <v>0.126</v>
      </c>
      <c r="F56" s="222">
        <f t="shared" si="8"/>
        <v>257.70699999999994</v>
      </c>
      <c r="G56" s="225">
        <f t="shared" si="9"/>
        <v>0.005139570243482371</v>
      </c>
      <c r="H56" s="224">
        <f>SUM(H57:H59)</f>
        <v>218.81</v>
      </c>
      <c r="I56" s="223">
        <f>SUM(I57:I59)</f>
        <v>235.926</v>
      </c>
      <c r="J56" s="222">
        <f>SUM(J57:J59)</f>
        <v>0.3</v>
      </c>
      <c r="K56" s="223">
        <f>SUM(K57:K59)</f>
        <v>0.303</v>
      </c>
      <c r="L56" s="222">
        <f t="shared" si="10"/>
        <v>455.339</v>
      </c>
      <c r="M56" s="226">
        <f t="shared" si="16"/>
        <v>-0.4340326657720952</v>
      </c>
      <c r="N56" s="224">
        <f>SUM(N57:N59)</f>
        <v>3190.813</v>
      </c>
      <c r="O56" s="223">
        <f>SUM(O57:O59)</f>
        <v>619.667</v>
      </c>
      <c r="P56" s="222">
        <f>SUM(P57:P59)</f>
        <v>88.54</v>
      </c>
      <c r="Q56" s="223">
        <f>SUM(Q57:Q59)</f>
        <v>138.26000000000005</v>
      </c>
      <c r="R56" s="222">
        <f t="shared" si="11"/>
        <v>4037.28</v>
      </c>
      <c r="S56" s="225">
        <f t="shared" si="12"/>
        <v>0.00749176026616547</v>
      </c>
      <c r="T56" s="224">
        <f>SUM(T57:T59)</f>
        <v>4250.433999999999</v>
      </c>
      <c r="U56" s="223">
        <f>SUM(U57:U59)</f>
        <v>1918.0300000000002</v>
      </c>
      <c r="V56" s="222">
        <f>SUM(V57:V59)</f>
        <v>1.99</v>
      </c>
      <c r="W56" s="223">
        <f>SUM(W57:W59)</f>
        <v>491.64300000000003</v>
      </c>
      <c r="X56" s="222">
        <f t="shared" si="13"/>
        <v>6662.097</v>
      </c>
      <c r="Y56" s="221">
        <f t="shared" si="14"/>
        <v>-0.3939926122360572</v>
      </c>
    </row>
    <row r="57" spans="1:25" ht="19.5" customHeight="1">
      <c r="A57" s="219" t="s">
        <v>341</v>
      </c>
      <c r="B57" s="217">
        <v>158.875</v>
      </c>
      <c r="C57" s="214">
        <v>6.968</v>
      </c>
      <c r="D57" s="213">
        <v>0</v>
      </c>
      <c r="E57" s="214">
        <v>0</v>
      </c>
      <c r="F57" s="213">
        <f t="shared" si="8"/>
        <v>165.843</v>
      </c>
      <c r="G57" s="216">
        <f t="shared" si="9"/>
        <v>0.003307483878551405</v>
      </c>
      <c r="H57" s="217">
        <v>72.69</v>
      </c>
      <c r="I57" s="214">
        <v>13.392</v>
      </c>
      <c r="J57" s="213"/>
      <c r="K57" s="214"/>
      <c r="L57" s="213">
        <f t="shared" si="10"/>
        <v>86.082</v>
      </c>
      <c r="M57" s="218">
        <f t="shared" si="16"/>
        <v>0.9265700146372065</v>
      </c>
      <c r="N57" s="217">
        <v>1824.9260000000002</v>
      </c>
      <c r="O57" s="214">
        <v>119.051</v>
      </c>
      <c r="P57" s="213">
        <v>0</v>
      </c>
      <c r="Q57" s="214">
        <v>0.2</v>
      </c>
      <c r="R57" s="213">
        <f t="shared" si="11"/>
        <v>1944.1770000000001</v>
      </c>
      <c r="S57" s="216">
        <f t="shared" si="12"/>
        <v>0.0036077032058694923</v>
      </c>
      <c r="T57" s="215">
        <v>2042.1549999999995</v>
      </c>
      <c r="U57" s="214">
        <v>374.03100000000006</v>
      </c>
      <c r="V57" s="213">
        <v>0.49</v>
      </c>
      <c r="W57" s="214">
        <v>33.292</v>
      </c>
      <c r="X57" s="213">
        <f t="shared" si="13"/>
        <v>2449.9679999999994</v>
      </c>
      <c r="Y57" s="212">
        <f t="shared" si="14"/>
        <v>-0.20644800258615592</v>
      </c>
    </row>
    <row r="58" spans="1:25" ht="19.5" customHeight="1">
      <c r="A58" s="219" t="s">
        <v>339</v>
      </c>
      <c r="B58" s="217">
        <v>59.739000000000004</v>
      </c>
      <c r="C58" s="214">
        <v>7.801</v>
      </c>
      <c r="D58" s="213">
        <v>0</v>
      </c>
      <c r="E58" s="214">
        <v>0</v>
      </c>
      <c r="F58" s="213">
        <f t="shared" si="8"/>
        <v>67.54</v>
      </c>
      <c r="G58" s="216">
        <f t="shared" si="9"/>
        <v>0.0013469815497631008</v>
      </c>
      <c r="H58" s="217">
        <v>32.322</v>
      </c>
      <c r="I58" s="214">
        <v>4.549</v>
      </c>
      <c r="J58" s="213"/>
      <c r="K58" s="214"/>
      <c r="L58" s="213">
        <f t="shared" si="10"/>
        <v>36.871</v>
      </c>
      <c r="M58" s="218">
        <f t="shared" si="16"/>
        <v>0.8317919231916684</v>
      </c>
      <c r="N58" s="217">
        <v>796.754</v>
      </c>
      <c r="O58" s="214">
        <v>23.384</v>
      </c>
      <c r="P58" s="213">
        <v>0.75</v>
      </c>
      <c r="Q58" s="214">
        <v>0</v>
      </c>
      <c r="R58" s="213">
        <f t="shared" si="11"/>
        <v>820.888</v>
      </c>
      <c r="S58" s="216">
        <f t="shared" si="12"/>
        <v>0.0015232770829301016</v>
      </c>
      <c r="T58" s="215">
        <v>1037.247</v>
      </c>
      <c r="U58" s="214">
        <v>125.799</v>
      </c>
      <c r="V58" s="213">
        <v>0</v>
      </c>
      <c r="W58" s="214">
        <v>0.07</v>
      </c>
      <c r="X58" s="213">
        <f t="shared" si="13"/>
        <v>1163.116</v>
      </c>
      <c r="Y58" s="212">
        <f t="shared" si="14"/>
        <v>-0.2942337651618583</v>
      </c>
    </row>
    <row r="59" spans="1:25" ht="19.5" customHeight="1" thickBot="1">
      <c r="A59" s="219" t="s">
        <v>272</v>
      </c>
      <c r="B59" s="217">
        <v>16.993</v>
      </c>
      <c r="C59" s="214">
        <v>7.137</v>
      </c>
      <c r="D59" s="213">
        <v>0.068</v>
      </c>
      <c r="E59" s="214">
        <v>0.126</v>
      </c>
      <c r="F59" s="213">
        <f t="shared" si="8"/>
        <v>24.324</v>
      </c>
      <c r="G59" s="216">
        <f t="shared" si="9"/>
        <v>0.0004851048151678659</v>
      </c>
      <c r="H59" s="217">
        <v>113.798</v>
      </c>
      <c r="I59" s="214">
        <v>217.98499999999999</v>
      </c>
      <c r="J59" s="213">
        <v>0.3</v>
      </c>
      <c r="K59" s="214">
        <v>0.303</v>
      </c>
      <c r="L59" s="213">
        <f t="shared" si="10"/>
        <v>332.386</v>
      </c>
      <c r="M59" s="218">
        <f t="shared" si="16"/>
        <v>-0.9268200225039562</v>
      </c>
      <c r="N59" s="217">
        <v>569.1329999999999</v>
      </c>
      <c r="O59" s="214">
        <v>477.232</v>
      </c>
      <c r="P59" s="213">
        <v>87.79</v>
      </c>
      <c r="Q59" s="214">
        <v>138.06000000000006</v>
      </c>
      <c r="R59" s="213">
        <f t="shared" si="11"/>
        <v>1272.2150000000001</v>
      </c>
      <c r="S59" s="216">
        <f t="shared" si="12"/>
        <v>0.002360779977365876</v>
      </c>
      <c r="T59" s="215">
        <v>1171.032</v>
      </c>
      <c r="U59" s="214">
        <v>1418.2</v>
      </c>
      <c r="V59" s="213">
        <v>1.5</v>
      </c>
      <c r="W59" s="214">
        <v>458.281</v>
      </c>
      <c r="X59" s="213">
        <f t="shared" si="13"/>
        <v>3049.013</v>
      </c>
      <c r="Y59" s="212">
        <f t="shared" si="14"/>
        <v>-0.5827453015123254</v>
      </c>
    </row>
    <row r="60" spans="1:25" s="204" customFormat="1" ht="19.5" customHeight="1" thickBot="1">
      <c r="A60" s="211" t="s">
        <v>54</v>
      </c>
      <c r="B60" s="208">
        <v>71.784</v>
      </c>
      <c r="C60" s="207">
        <v>0.04</v>
      </c>
      <c r="D60" s="206">
        <v>0</v>
      </c>
      <c r="E60" s="207">
        <v>0</v>
      </c>
      <c r="F60" s="206">
        <f t="shared" si="8"/>
        <v>71.82400000000001</v>
      </c>
      <c r="G60" s="209">
        <f t="shared" si="9"/>
        <v>0.0014324193489811217</v>
      </c>
      <c r="H60" s="208">
        <v>115.30399999999999</v>
      </c>
      <c r="I60" s="207">
        <v>0</v>
      </c>
      <c r="J60" s="206"/>
      <c r="K60" s="207"/>
      <c r="L60" s="206">
        <f t="shared" si="10"/>
        <v>115.30399999999999</v>
      </c>
      <c r="M60" s="210">
        <f t="shared" si="16"/>
        <v>-0.3770901269687086</v>
      </c>
      <c r="N60" s="208">
        <v>922.9060000000001</v>
      </c>
      <c r="O60" s="207">
        <v>30.622</v>
      </c>
      <c r="P60" s="206">
        <v>0.74</v>
      </c>
      <c r="Q60" s="207">
        <v>0.31</v>
      </c>
      <c r="R60" s="206">
        <f t="shared" si="11"/>
        <v>954.578</v>
      </c>
      <c r="S60" s="209">
        <f t="shared" si="12"/>
        <v>0.0017713583232660853</v>
      </c>
      <c r="T60" s="208">
        <v>1005.4690000000006</v>
      </c>
      <c r="U60" s="207">
        <v>113.43799999999999</v>
      </c>
      <c r="V60" s="206">
        <v>0.692</v>
      </c>
      <c r="W60" s="207">
        <v>65.88100000000001</v>
      </c>
      <c r="X60" s="206">
        <f t="shared" si="13"/>
        <v>1185.4800000000007</v>
      </c>
      <c r="Y60" s="205">
        <f t="shared" si="14"/>
        <v>-0.19477511219084298</v>
      </c>
    </row>
    <row r="61" ht="15" thickTop="1">
      <c r="A61" s="116" t="s">
        <v>155</v>
      </c>
    </row>
    <row r="62" ht="14.25">
      <c r="A62" s="116" t="s">
        <v>53</v>
      </c>
    </row>
    <row r="63" ht="14.25">
      <c r="A63" s="123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61:Y65536 M61:M65536 Y3 M3 M5 Y5 Y7:Y8 M7:M8">
    <cfRule type="cellIs" priority="4" dxfId="99" operator="lessThan" stopIfTrue="1">
      <formula>0</formula>
    </cfRule>
  </conditionalFormatting>
  <conditionalFormatting sqref="Y9:Y60 M9:M60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Y55 M55">
    <cfRule type="cellIs" priority="2" dxfId="99" operator="lessThan" stopIfTrue="1">
      <formula>0</formula>
    </cfRule>
    <cfRule type="cellIs" priority="3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6:W5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20.28125" style="123" customWidth="1"/>
    <col min="2" max="2" width="8.57421875" style="123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421875" style="123" bestFit="1" customWidth="1"/>
    <col min="7" max="7" width="11.28125" style="123" customWidth="1"/>
    <col min="8" max="8" width="9.28125" style="123" bestFit="1" customWidth="1"/>
    <col min="9" max="9" width="9.7109375" style="123" bestFit="1" customWidth="1"/>
    <col min="10" max="10" width="8.57421875" style="123" customWidth="1"/>
    <col min="11" max="11" width="9.7109375" style="123" bestFit="1" customWidth="1"/>
    <col min="12" max="12" width="9.28125" style="123" bestFit="1" customWidth="1"/>
    <col min="13" max="13" width="9.421875" style="123" customWidth="1"/>
    <col min="14" max="14" width="9.7109375" style="123" customWidth="1"/>
    <col min="15" max="15" width="10.8515625" style="123" customWidth="1"/>
    <col min="16" max="16" width="9.57421875" style="123" customWidth="1"/>
    <col min="17" max="17" width="10.140625" style="123" customWidth="1"/>
    <col min="18" max="18" width="10.57421875" style="123" customWidth="1"/>
    <col min="19" max="19" width="11.00390625" style="123" customWidth="1"/>
    <col min="20" max="20" width="10.421875" style="123" customWidth="1"/>
    <col min="21" max="23" width="10.28125" style="123" customWidth="1"/>
    <col min="24" max="24" width="10.421875" style="123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83" t="s">
        <v>70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4" t="s">
        <v>43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6"/>
    </row>
    <row r="5" spans="1:25" s="254" customFormat="1" ht="18" customHeight="1" thickBot="1" thickTop="1">
      <c r="A5" s="630" t="s">
        <v>69</v>
      </c>
      <c r="B5" s="700" t="s">
        <v>35</v>
      </c>
      <c r="C5" s="701"/>
      <c r="D5" s="701"/>
      <c r="E5" s="701"/>
      <c r="F5" s="701"/>
      <c r="G5" s="701"/>
      <c r="H5" s="701"/>
      <c r="I5" s="701"/>
      <c r="J5" s="702"/>
      <c r="K5" s="702"/>
      <c r="L5" s="702"/>
      <c r="M5" s="703"/>
      <c r="N5" s="700" t="s">
        <v>34</v>
      </c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4"/>
    </row>
    <row r="6" spans="1:25" s="163" customFormat="1" ht="26.25" customHeight="1" thickBot="1">
      <c r="A6" s="631"/>
      <c r="B6" s="689" t="s">
        <v>151</v>
      </c>
      <c r="C6" s="690"/>
      <c r="D6" s="690"/>
      <c r="E6" s="690"/>
      <c r="F6" s="690"/>
      <c r="G6" s="686" t="s">
        <v>33</v>
      </c>
      <c r="H6" s="689" t="s">
        <v>152</v>
      </c>
      <c r="I6" s="690"/>
      <c r="J6" s="690"/>
      <c r="K6" s="690"/>
      <c r="L6" s="690"/>
      <c r="M6" s="697" t="s">
        <v>32</v>
      </c>
      <c r="N6" s="689" t="s">
        <v>153</v>
      </c>
      <c r="O6" s="690"/>
      <c r="P6" s="690"/>
      <c r="Q6" s="690"/>
      <c r="R6" s="690"/>
      <c r="S6" s="686" t="s">
        <v>33</v>
      </c>
      <c r="T6" s="689" t="s">
        <v>154</v>
      </c>
      <c r="U6" s="690"/>
      <c r="V6" s="690"/>
      <c r="W6" s="690"/>
      <c r="X6" s="690"/>
      <c r="Y6" s="691" t="s">
        <v>32</v>
      </c>
    </row>
    <row r="7" spans="1:25" s="163" customFormat="1" ht="26.25" customHeight="1">
      <c r="A7" s="632"/>
      <c r="B7" s="624" t="s">
        <v>21</v>
      </c>
      <c r="C7" s="620"/>
      <c r="D7" s="619" t="s">
        <v>20</v>
      </c>
      <c r="E7" s="620"/>
      <c r="F7" s="709" t="s">
        <v>16</v>
      </c>
      <c r="G7" s="687"/>
      <c r="H7" s="624" t="s">
        <v>21</v>
      </c>
      <c r="I7" s="620"/>
      <c r="J7" s="619" t="s">
        <v>20</v>
      </c>
      <c r="K7" s="620"/>
      <c r="L7" s="709" t="s">
        <v>16</v>
      </c>
      <c r="M7" s="698"/>
      <c r="N7" s="624" t="s">
        <v>21</v>
      </c>
      <c r="O7" s="620"/>
      <c r="P7" s="619" t="s">
        <v>20</v>
      </c>
      <c r="Q7" s="620"/>
      <c r="R7" s="709" t="s">
        <v>16</v>
      </c>
      <c r="S7" s="687"/>
      <c r="T7" s="624" t="s">
        <v>21</v>
      </c>
      <c r="U7" s="620"/>
      <c r="V7" s="619" t="s">
        <v>20</v>
      </c>
      <c r="W7" s="620"/>
      <c r="X7" s="709" t="s">
        <v>16</v>
      </c>
      <c r="Y7" s="692"/>
    </row>
    <row r="8" spans="1:25" s="250" customFormat="1" ht="15.75" customHeight="1" thickBot="1">
      <c r="A8" s="633"/>
      <c r="B8" s="253" t="s">
        <v>30</v>
      </c>
      <c r="C8" s="251" t="s">
        <v>29</v>
      </c>
      <c r="D8" s="252" t="s">
        <v>30</v>
      </c>
      <c r="E8" s="251" t="s">
        <v>29</v>
      </c>
      <c r="F8" s="682"/>
      <c r="G8" s="688"/>
      <c r="H8" s="253" t="s">
        <v>30</v>
      </c>
      <c r="I8" s="251" t="s">
        <v>29</v>
      </c>
      <c r="J8" s="252" t="s">
        <v>30</v>
      </c>
      <c r="K8" s="251" t="s">
        <v>29</v>
      </c>
      <c r="L8" s="682"/>
      <c r="M8" s="699"/>
      <c r="N8" s="253" t="s">
        <v>30</v>
      </c>
      <c r="O8" s="251" t="s">
        <v>29</v>
      </c>
      <c r="P8" s="252" t="s">
        <v>30</v>
      </c>
      <c r="Q8" s="251" t="s">
        <v>29</v>
      </c>
      <c r="R8" s="682"/>
      <c r="S8" s="688"/>
      <c r="T8" s="253" t="s">
        <v>30</v>
      </c>
      <c r="U8" s="251" t="s">
        <v>29</v>
      </c>
      <c r="V8" s="252" t="s">
        <v>30</v>
      </c>
      <c r="W8" s="251" t="s">
        <v>29</v>
      </c>
      <c r="X8" s="682"/>
      <c r="Y8" s="693"/>
    </row>
    <row r="9" spans="1:25" s="152" customFormat="1" ht="18" customHeight="1" thickBot="1" thickTop="1">
      <c r="A9" s="312" t="s">
        <v>23</v>
      </c>
      <c r="B9" s="304">
        <f>B10+B14+B25+B33+B41+B44</f>
        <v>27054.064000000002</v>
      </c>
      <c r="C9" s="303">
        <f>C10+C14+C25+C33+C41+C44</f>
        <v>18019.520999999997</v>
      </c>
      <c r="D9" s="302">
        <f>D10+D14+D25+D33+D41+D44</f>
        <v>3403.628</v>
      </c>
      <c r="E9" s="303">
        <f>E10+E14+E25+E33+E41+E44</f>
        <v>1664.5279999999998</v>
      </c>
      <c r="F9" s="302">
        <f>SUM(B9:E9)</f>
        <v>50141.740999999995</v>
      </c>
      <c r="G9" s="305">
        <f>F9/$F$9</f>
        <v>1</v>
      </c>
      <c r="H9" s="304">
        <f>H10+H14+H25+H33+H41+H44</f>
        <v>29066.886</v>
      </c>
      <c r="I9" s="303">
        <f>I10+I14+I25+I33+I41+I44</f>
        <v>19462.780000000002</v>
      </c>
      <c r="J9" s="302">
        <f>J10+J14+J25+J33+J41+J44</f>
        <v>2189.119</v>
      </c>
      <c r="K9" s="303">
        <f>K10+K14+K25+K33+K41+K44</f>
        <v>1200.839</v>
      </c>
      <c r="L9" s="302">
        <f>SUM(H9:K9)</f>
        <v>51919.623999999996</v>
      </c>
      <c r="M9" s="428">
        <f>IF(ISERROR(F9/L9-1),"         /0",(F9/L9-1))</f>
        <v>-0.034242986813617926</v>
      </c>
      <c r="N9" s="304">
        <f>N10+N14+N25+N33+N41+N44</f>
        <v>300957.481</v>
      </c>
      <c r="O9" s="303">
        <f>O10+O14+O25+O33+O41+O44</f>
        <v>173760.44600000003</v>
      </c>
      <c r="P9" s="302">
        <f>P10+P14+P25+P33+P41+P44</f>
        <v>46985.36799999999</v>
      </c>
      <c r="Q9" s="303">
        <f>Q10+Q14+Q25+Q33+Q41+Q44</f>
        <v>17192.753</v>
      </c>
      <c r="R9" s="302">
        <f>SUM(N9:Q9)</f>
        <v>538896.0480000001</v>
      </c>
      <c r="S9" s="305">
        <f>R9/$R$9</f>
        <v>1</v>
      </c>
      <c r="T9" s="304">
        <f>T10+T14+T25+T33+T41+T44</f>
        <v>301314.02099999966</v>
      </c>
      <c r="U9" s="303">
        <f>U10+U14+U25+U33+U41+U44</f>
        <v>176723.45999999996</v>
      </c>
      <c r="V9" s="302">
        <f>V10+V14+V25+V33+V41+V44</f>
        <v>37898.58699999999</v>
      </c>
      <c r="W9" s="303">
        <f>W10+W14+W25+W33+W41+W44</f>
        <v>17463.706000000002</v>
      </c>
      <c r="X9" s="302">
        <f>SUM(T9:W9)</f>
        <v>533399.7739999996</v>
      </c>
      <c r="Y9" s="301">
        <f>IF(ISERROR(R9/X9-1),"         /0",(R9/X9-1))</f>
        <v>0.010304230087657462</v>
      </c>
    </row>
    <row r="10" spans="1:25" s="267" customFormat="1" ht="19.5" customHeight="1" thickTop="1">
      <c r="A10" s="276" t="s">
        <v>59</v>
      </c>
      <c r="B10" s="273">
        <f>SUM(B11:B13)</f>
        <v>18381.162000000004</v>
      </c>
      <c r="C10" s="272">
        <f>SUM(C11:C13)</f>
        <v>8450.222999999998</v>
      </c>
      <c r="D10" s="271">
        <f>SUM(D11:D13)</f>
        <v>3105.387</v>
      </c>
      <c r="E10" s="270">
        <f>SUM(E11:E13)</f>
        <v>1262.9479999999999</v>
      </c>
      <c r="F10" s="271">
        <f aca="true" t="shared" si="0" ref="F10:F44">SUM(B10:E10)</f>
        <v>31199.72</v>
      </c>
      <c r="G10" s="274">
        <f aca="true" t="shared" si="1" ref="G10:G44">F10/$F$9</f>
        <v>0.6222304885664023</v>
      </c>
      <c r="H10" s="273">
        <f>SUM(H11:H13)</f>
        <v>18444.254</v>
      </c>
      <c r="I10" s="272">
        <f>SUM(I11:I13)</f>
        <v>10177.757</v>
      </c>
      <c r="J10" s="271">
        <f>SUM(J11:J13)</f>
        <v>2074.703</v>
      </c>
      <c r="K10" s="270">
        <f>SUM(K11:K13)</f>
        <v>727.281</v>
      </c>
      <c r="L10" s="271">
        <f aca="true" t="shared" si="2" ref="L10:L44">SUM(H10:K10)</f>
        <v>31423.995</v>
      </c>
      <c r="M10" s="275">
        <f aca="true" t="shared" si="3" ref="M10:M23">IF(ISERROR(F10/L10-1),"         /0",(F10/L10-1))</f>
        <v>-0.007137061980820647</v>
      </c>
      <c r="N10" s="273">
        <f>SUM(N11:N13)</f>
        <v>198598.64599999998</v>
      </c>
      <c r="O10" s="272">
        <f>SUM(O11:O13)</f>
        <v>78749.59400000006</v>
      </c>
      <c r="P10" s="271">
        <f>SUM(P11:P13)</f>
        <v>43568.80599999999</v>
      </c>
      <c r="Q10" s="270">
        <f>SUM(Q11:Q13)</f>
        <v>11558.647</v>
      </c>
      <c r="R10" s="271">
        <f aca="true" t="shared" si="4" ref="R10:R44">SUM(N10:Q10)</f>
        <v>332475.693</v>
      </c>
      <c r="S10" s="274">
        <f aca="true" t="shared" si="5" ref="S10:S44">R10/$R$9</f>
        <v>0.616957007263115</v>
      </c>
      <c r="T10" s="273">
        <f>SUM(T11:T13)</f>
        <v>198881.2639999997</v>
      </c>
      <c r="U10" s="272">
        <f>SUM(U11:U13)</f>
        <v>92481.73799999994</v>
      </c>
      <c r="V10" s="271">
        <f>SUM(V11:V13)</f>
        <v>36233.71199999999</v>
      </c>
      <c r="W10" s="270">
        <f>SUM(W11:W13)</f>
        <v>11321.009</v>
      </c>
      <c r="X10" s="271">
        <f aca="true" t="shared" si="6" ref="X10:X42">SUM(T10:W10)</f>
        <v>338917.72299999965</v>
      </c>
      <c r="Y10" s="268">
        <f aca="true" t="shared" si="7" ref="Y10:Y44">IF(ISERROR(R10/X10-1),"         /0",IF(R10/X10&gt;5,"  *  ",(R10/X10-1)))</f>
        <v>-0.019007651600443487</v>
      </c>
    </row>
    <row r="11" spans="1:25" ht="19.5" customHeight="1">
      <c r="A11" s="219" t="s">
        <v>345</v>
      </c>
      <c r="B11" s="217">
        <v>18152.209000000003</v>
      </c>
      <c r="C11" s="214">
        <v>8338.270999999999</v>
      </c>
      <c r="D11" s="213">
        <v>3105.387</v>
      </c>
      <c r="E11" s="265">
        <v>1262.9479999999999</v>
      </c>
      <c r="F11" s="213">
        <f t="shared" si="0"/>
        <v>30858.815000000002</v>
      </c>
      <c r="G11" s="216">
        <f t="shared" si="1"/>
        <v>0.6154316620158843</v>
      </c>
      <c r="H11" s="217">
        <v>18272.548</v>
      </c>
      <c r="I11" s="214">
        <v>10089.813</v>
      </c>
      <c r="J11" s="213">
        <v>2074.703</v>
      </c>
      <c r="K11" s="265">
        <v>727.281</v>
      </c>
      <c r="L11" s="213">
        <f t="shared" si="2"/>
        <v>31164.344999999998</v>
      </c>
      <c r="M11" s="218">
        <f t="shared" si="3"/>
        <v>-0.00980383191111489</v>
      </c>
      <c r="N11" s="217">
        <v>195620.40899999999</v>
      </c>
      <c r="O11" s="214">
        <v>77650.77300000006</v>
      </c>
      <c r="P11" s="213">
        <v>43530.46399999999</v>
      </c>
      <c r="Q11" s="265">
        <v>11558.647</v>
      </c>
      <c r="R11" s="213">
        <f t="shared" si="4"/>
        <v>328360.293</v>
      </c>
      <c r="S11" s="216">
        <f t="shared" si="5"/>
        <v>0.6093202839743221</v>
      </c>
      <c r="T11" s="217">
        <v>194664.9079999997</v>
      </c>
      <c r="U11" s="214">
        <v>91236.66999999994</v>
      </c>
      <c r="V11" s="213">
        <v>36233.71199999999</v>
      </c>
      <c r="W11" s="265">
        <v>11321.009</v>
      </c>
      <c r="X11" s="213">
        <f t="shared" si="6"/>
        <v>333456.29899999965</v>
      </c>
      <c r="Y11" s="212">
        <f t="shared" si="7"/>
        <v>-0.01528238037572549</v>
      </c>
    </row>
    <row r="12" spans="1:25" ht="19.5" customHeight="1">
      <c r="A12" s="219" t="s">
        <v>346</v>
      </c>
      <c r="B12" s="217">
        <v>207.39499999999998</v>
      </c>
      <c r="C12" s="214">
        <v>111.635</v>
      </c>
      <c r="D12" s="213">
        <v>0</v>
      </c>
      <c r="E12" s="265">
        <v>0</v>
      </c>
      <c r="F12" s="213">
        <f t="shared" si="0"/>
        <v>319.03</v>
      </c>
      <c r="G12" s="216">
        <f t="shared" si="1"/>
        <v>0.006362563278367219</v>
      </c>
      <c r="H12" s="217">
        <v>145.21499999999997</v>
      </c>
      <c r="I12" s="214">
        <v>86.158</v>
      </c>
      <c r="J12" s="213"/>
      <c r="K12" s="265"/>
      <c r="L12" s="213">
        <f t="shared" si="2"/>
        <v>231.373</v>
      </c>
      <c r="M12" s="218">
        <f t="shared" si="3"/>
        <v>0.3788557869760083</v>
      </c>
      <c r="N12" s="217">
        <v>1719.3479999999995</v>
      </c>
      <c r="O12" s="214">
        <v>1094.545</v>
      </c>
      <c r="P12" s="213"/>
      <c r="Q12" s="265"/>
      <c r="R12" s="213">
        <f t="shared" si="4"/>
        <v>2813.8929999999996</v>
      </c>
      <c r="S12" s="216">
        <f t="shared" si="5"/>
        <v>0.005221587744878024</v>
      </c>
      <c r="T12" s="217">
        <v>1658.7279999999996</v>
      </c>
      <c r="U12" s="214">
        <v>1233.753</v>
      </c>
      <c r="V12" s="213"/>
      <c r="W12" s="265"/>
      <c r="X12" s="213">
        <f t="shared" si="6"/>
        <v>2892.4809999999998</v>
      </c>
      <c r="Y12" s="212">
        <f t="shared" si="7"/>
        <v>-0.027169754961225423</v>
      </c>
    </row>
    <row r="13" spans="1:25" ht="19.5" customHeight="1" thickBot="1">
      <c r="A13" s="242" t="s">
        <v>54</v>
      </c>
      <c r="B13" s="239">
        <v>21.558</v>
      </c>
      <c r="C13" s="238">
        <v>0.317</v>
      </c>
      <c r="D13" s="237">
        <v>0</v>
      </c>
      <c r="E13" s="281">
        <v>0</v>
      </c>
      <c r="F13" s="237">
        <f t="shared" si="0"/>
        <v>21.875</v>
      </c>
      <c r="G13" s="240">
        <f t="shared" si="1"/>
        <v>0.0004362632721508414</v>
      </c>
      <c r="H13" s="239">
        <v>26.491</v>
      </c>
      <c r="I13" s="238">
        <v>1.786</v>
      </c>
      <c r="J13" s="237"/>
      <c r="K13" s="281"/>
      <c r="L13" s="237">
        <f t="shared" si="2"/>
        <v>28.277</v>
      </c>
      <c r="M13" s="241">
        <f t="shared" si="3"/>
        <v>-0.22640308377833573</v>
      </c>
      <c r="N13" s="239">
        <v>1258.8889999999997</v>
      </c>
      <c r="O13" s="238">
        <v>4.276</v>
      </c>
      <c r="P13" s="237">
        <v>38.342</v>
      </c>
      <c r="Q13" s="281"/>
      <c r="R13" s="237">
        <f t="shared" si="4"/>
        <v>1301.5069999999998</v>
      </c>
      <c r="S13" s="240">
        <f t="shared" si="5"/>
        <v>0.0024151355439147692</v>
      </c>
      <c r="T13" s="239">
        <v>2557.6279999999997</v>
      </c>
      <c r="U13" s="238">
        <v>11.314999999999998</v>
      </c>
      <c r="V13" s="237">
        <v>0</v>
      </c>
      <c r="W13" s="281">
        <v>0</v>
      </c>
      <c r="X13" s="237">
        <f t="shared" si="6"/>
        <v>2568.9429999999998</v>
      </c>
      <c r="Y13" s="236">
        <f t="shared" si="7"/>
        <v>-0.49336867341937907</v>
      </c>
    </row>
    <row r="14" spans="1:25" s="267" customFormat="1" ht="19.5" customHeight="1">
      <c r="A14" s="276" t="s">
        <v>58</v>
      </c>
      <c r="B14" s="273">
        <f>SUM(B15:B24)</f>
        <v>4156.173</v>
      </c>
      <c r="C14" s="272">
        <f>SUM(C15:C24)</f>
        <v>5057.912000000001</v>
      </c>
      <c r="D14" s="271">
        <f>SUM(D15:D24)</f>
        <v>297.993</v>
      </c>
      <c r="E14" s="270">
        <f>SUM(E15:E24)</f>
        <v>387.93999999999994</v>
      </c>
      <c r="F14" s="271">
        <f t="shared" si="0"/>
        <v>9900.018000000002</v>
      </c>
      <c r="G14" s="274">
        <f t="shared" si="1"/>
        <v>0.19744065129290192</v>
      </c>
      <c r="H14" s="273">
        <f>SUM(H15:H24)</f>
        <v>4228.349999999999</v>
      </c>
      <c r="I14" s="272">
        <f>SUM(I15:I24)</f>
        <v>4515.325000000002</v>
      </c>
      <c r="J14" s="271">
        <f>SUM(J15:J24)</f>
        <v>113.806</v>
      </c>
      <c r="K14" s="270">
        <f>SUM(K15:K24)</f>
        <v>352.311</v>
      </c>
      <c r="L14" s="271">
        <f t="shared" si="2"/>
        <v>9209.792000000001</v>
      </c>
      <c r="M14" s="275">
        <f t="shared" si="3"/>
        <v>0.07494479788468622</v>
      </c>
      <c r="N14" s="273">
        <f>SUM(N15:N24)</f>
        <v>43125.166999999994</v>
      </c>
      <c r="O14" s="272">
        <f>SUM(O15:O24)</f>
        <v>51125.38</v>
      </c>
      <c r="P14" s="271">
        <f>SUM(P15:P24)</f>
        <v>2089.322</v>
      </c>
      <c r="Q14" s="270">
        <f>SUM(Q15:Q24)</f>
        <v>4286.683</v>
      </c>
      <c r="R14" s="271">
        <f t="shared" si="4"/>
        <v>100626.552</v>
      </c>
      <c r="S14" s="274">
        <f t="shared" si="5"/>
        <v>0.18672720346243843</v>
      </c>
      <c r="T14" s="273">
        <f>SUM(T15:T24)</f>
        <v>41378.390999999996</v>
      </c>
      <c r="U14" s="272">
        <f>SUM(U15:U24)</f>
        <v>43748.54800000001</v>
      </c>
      <c r="V14" s="271">
        <f>SUM(V15:V24)</f>
        <v>1166.9809999999998</v>
      </c>
      <c r="W14" s="270">
        <f>SUM(W15:W24)</f>
        <v>4004.7780000000007</v>
      </c>
      <c r="X14" s="271">
        <f t="shared" si="6"/>
        <v>90298.69800000002</v>
      </c>
      <c r="Y14" s="268">
        <f t="shared" si="7"/>
        <v>0.11437434014829284</v>
      </c>
    </row>
    <row r="15" spans="1:25" ht="19.5" customHeight="1">
      <c r="A15" s="234" t="s">
        <v>351</v>
      </c>
      <c r="B15" s="231">
        <v>832.001</v>
      </c>
      <c r="C15" s="229">
        <v>1281.2369999999999</v>
      </c>
      <c r="D15" s="230">
        <v>137.155</v>
      </c>
      <c r="E15" s="277">
        <v>61.231</v>
      </c>
      <c r="F15" s="213">
        <f t="shared" si="0"/>
        <v>2311.6240000000003</v>
      </c>
      <c r="G15" s="216">
        <f t="shared" si="1"/>
        <v>0.046101789724453335</v>
      </c>
      <c r="H15" s="217">
        <v>546.6229999999999</v>
      </c>
      <c r="I15" s="229">
        <v>1247.6190000000001</v>
      </c>
      <c r="J15" s="230">
        <v>0</v>
      </c>
      <c r="K15" s="229"/>
      <c r="L15" s="213">
        <f t="shared" si="2"/>
        <v>1794.2420000000002</v>
      </c>
      <c r="M15" s="233">
        <f t="shared" si="3"/>
        <v>0.288356866019188</v>
      </c>
      <c r="N15" s="231">
        <v>7158.182</v>
      </c>
      <c r="O15" s="229">
        <v>12733.390000000001</v>
      </c>
      <c r="P15" s="230">
        <v>890.713</v>
      </c>
      <c r="Q15" s="229">
        <v>197.892</v>
      </c>
      <c r="R15" s="230">
        <f t="shared" si="4"/>
        <v>20980.177</v>
      </c>
      <c r="S15" s="232">
        <f t="shared" si="5"/>
        <v>0.03893177000993705</v>
      </c>
      <c r="T15" s="235">
        <v>3314.1709999999994</v>
      </c>
      <c r="U15" s="229">
        <v>7202.3009999999995</v>
      </c>
      <c r="V15" s="230">
        <v>0</v>
      </c>
      <c r="W15" s="277">
        <v>4.904999999999999</v>
      </c>
      <c r="X15" s="230">
        <f t="shared" si="6"/>
        <v>10521.376999999999</v>
      </c>
      <c r="Y15" s="228">
        <f t="shared" si="7"/>
        <v>0.9940523944727009</v>
      </c>
    </row>
    <row r="16" spans="1:25" ht="19.5" customHeight="1">
      <c r="A16" s="234" t="s">
        <v>349</v>
      </c>
      <c r="B16" s="231">
        <v>1025.573</v>
      </c>
      <c r="C16" s="229">
        <v>686.125</v>
      </c>
      <c r="D16" s="230">
        <v>0</v>
      </c>
      <c r="E16" s="277">
        <v>0</v>
      </c>
      <c r="F16" s="230">
        <f t="shared" si="0"/>
        <v>1711.698</v>
      </c>
      <c r="G16" s="232">
        <f t="shared" si="1"/>
        <v>0.03413718721892804</v>
      </c>
      <c r="H16" s="231">
        <v>878.6030000000002</v>
      </c>
      <c r="I16" s="229">
        <v>529.976</v>
      </c>
      <c r="J16" s="230">
        <v>0</v>
      </c>
      <c r="K16" s="229">
        <v>0</v>
      </c>
      <c r="L16" s="230">
        <f t="shared" si="2"/>
        <v>1408.5790000000002</v>
      </c>
      <c r="M16" s="233">
        <f t="shared" si="3"/>
        <v>0.21519488789766128</v>
      </c>
      <c r="N16" s="231">
        <v>9478.034999999998</v>
      </c>
      <c r="O16" s="229">
        <v>6587.598000000001</v>
      </c>
      <c r="P16" s="230">
        <v>168.793</v>
      </c>
      <c r="Q16" s="229">
        <v>67.882</v>
      </c>
      <c r="R16" s="230">
        <f t="shared" si="4"/>
        <v>16302.307999999997</v>
      </c>
      <c r="S16" s="232">
        <f t="shared" si="5"/>
        <v>0.030251303680000258</v>
      </c>
      <c r="T16" s="235">
        <v>9290.103999999998</v>
      </c>
      <c r="U16" s="229">
        <v>6300.038</v>
      </c>
      <c r="V16" s="230">
        <v>0.68</v>
      </c>
      <c r="W16" s="229">
        <v>150.607</v>
      </c>
      <c r="X16" s="230">
        <f t="shared" si="6"/>
        <v>15741.428999999996</v>
      </c>
      <c r="Y16" s="228">
        <f t="shared" si="7"/>
        <v>0.03563075499689394</v>
      </c>
    </row>
    <row r="17" spans="1:25" ht="19.5" customHeight="1">
      <c r="A17" s="234" t="s">
        <v>348</v>
      </c>
      <c r="B17" s="231">
        <v>549.326</v>
      </c>
      <c r="C17" s="229">
        <v>1035.8970000000002</v>
      </c>
      <c r="D17" s="230">
        <v>1.706</v>
      </c>
      <c r="E17" s="277">
        <v>49.75</v>
      </c>
      <c r="F17" s="230">
        <f>SUM(B17:E17)</f>
        <v>1636.679</v>
      </c>
      <c r="G17" s="232">
        <f>F17/$F$9</f>
        <v>0.03264104850288306</v>
      </c>
      <c r="H17" s="231">
        <v>1209.076</v>
      </c>
      <c r="I17" s="229">
        <v>1441.23</v>
      </c>
      <c r="J17" s="230"/>
      <c r="K17" s="229"/>
      <c r="L17" s="230">
        <f>SUM(H17:K17)</f>
        <v>2650.306</v>
      </c>
      <c r="M17" s="233">
        <f>IF(ISERROR(F17/L17-1),"         /0",(F17/L17-1))</f>
        <v>-0.3824565918048708</v>
      </c>
      <c r="N17" s="231">
        <v>8609.074999999999</v>
      </c>
      <c r="O17" s="229">
        <v>13238.652</v>
      </c>
      <c r="P17" s="230">
        <v>460.172</v>
      </c>
      <c r="Q17" s="229">
        <v>84.3</v>
      </c>
      <c r="R17" s="230">
        <f>SUM(N17:Q17)</f>
        <v>22392.198999999997</v>
      </c>
      <c r="S17" s="232">
        <f>R17/$R$9</f>
        <v>0.041551982210862294</v>
      </c>
      <c r="T17" s="235">
        <v>11151.307999999995</v>
      </c>
      <c r="U17" s="229">
        <v>10992.445</v>
      </c>
      <c r="V17" s="230">
        <v>656.917</v>
      </c>
      <c r="W17" s="229">
        <v>212.45300000000003</v>
      </c>
      <c r="X17" s="230">
        <f>SUM(T17:W17)</f>
        <v>23013.123</v>
      </c>
      <c r="Y17" s="228">
        <f>IF(ISERROR(R17/X17-1),"         /0",IF(R17/X17&gt;5,"  *  ",(R17/X17-1)))</f>
        <v>-0.02698130106026908</v>
      </c>
    </row>
    <row r="18" spans="1:25" ht="19.5" customHeight="1">
      <c r="A18" s="234" t="s">
        <v>350</v>
      </c>
      <c r="B18" s="231">
        <v>464.73500000000007</v>
      </c>
      <c r="C18" s="229">
        <v>960.773</v>
      </c>
      <c r="D18" s="230">
        <v>0</v>
      </c>
      <c r="E18" s="277">
        <v>0.015</v>
      </c>
      <c r="F18" s="230">
        <f t="shared" si="0"/>
        <v>1425.5230000000001</v>
      </c>
      <c r="G18" s="232">
        <f t="shared" si="1"/>
        <v>0.028429866446001553</v>
      </c>
      <c r="H18" s="231">
        <v>62.239</v>
      </c>
      <c r="I18" s="229">
        <v>572.9680000000001</v>
      </c>
      <c r="J18" s="230">
        <v>71.806</v>
      </c>
      <c r="K18" s="229">
        <v>1.174</v>
      </c>
      <c r="L18" s="230">
        <f t="shared" si="2"/>
        <v>708.1870000000001</v>
      </c>
      <c r="M18" s="233">
        <f t="shared" si="3"/>
        <v>1.0129189041877358</v>
      </c>
      <c r="N18" s="231">
        <v>4975.356000000002</v>
      </c>
      <c r="O18" s="229">
        <v>11466.561999999998</v>
      </c>
      <c r="P18" s="230">
        <v>225.29600000000002</v>
      </c>
      <c r="Q18" s="229">
        <v>679.23</v>
      </c>
      <c r="R18" s="230">
        <f t="shared" si="4"/>
        <v>17346.443999999996</v>
      </c>
      <c r="S18" s="232">
        <f t="shared" si="5"/>
        <v>0.0321888498985615</v>
      </c>
      <c r="T18" s="235">
        <v>3380.8769999999995</v>
      </c>
      <c r="U18" s="229">
        <v>9845.651000000003</v>
      </c>
      <c r="V18" s="230">
        <v>194.111</v>
      </c>
      <c r="W18" s="229">
        <v>248.69900000000004</v>
      </c>
      <c r="X18" s="230">
        <f t="shared" si="6"/>
        <v>13669.338000000003</v>
      </c>
      <c r="Y18" s="228">
        <f t="shared" si="7"/>
        <v>0.26900395615354533</v>
      </c>
    </row>
    <row r="19" spans="1:25" ht="19.5" customHeight="1">
      <c r="A19" s="234" t="s">
        <v>352</v>
      </c>
      <c r="B19" s="231">
        <v>568.245</v>
      </c>
      <c r="C19" s="229">
        <v>279.577</v>
      </c>
      <c r="D19" s="230">
        <v>159.132</v>
      </c>
      <c r="E19" s="277">
        <v>0</v>
      </c>
      <c r="F19" s="230">
        <f t="shared" si="0"/>
        <v>1006.954</v>
      </c>
      <c r="G19" s="232">
        <f t="shared" si="1"/>
        <v>0.02008215071750301</v>
      </c>
      <c r="H19" s="231">
        <v>926.9060000000002</v>
      </c>
      <c r="I19" s="229">
        <v>233.291</v>
      </c>
      <c r="J19" s="230">
        <v>42</v>
      </c>
      <c r="K19" s="229">
        <v>351.137</v>
      </c>
      <c r="L19" s="230">
        <f t="shared" si="2"/>
        <v>1553.334</v>
      </c>
      <c r="M19" s="233">
        <f t="shared" si="3"/>
        <v>-0.35174663015166097</v>
      </c>
      <c r="N19" s="231">
        <v>5458.332999999999</v>
      </c>
      <c r="O19" s="229">
        <v>2506.858999999999</v>
      </c>
      <c r="P19" s="230">
        <v>344.348</v>
      </c>
      <c r="Q19" s="229">
        <v>2852.533</v>
      </c>
      <c r="R19" s="230">
        <f t="shared" si="4"/>
        <v>11162.072999999997</v>
      </c>
      <c r="S19" s="232">
        <f t="shared" si="5"/>
        <v>0.02071284998549478</v>
      </c>
      <c r="T19" s="235">
        <v>6428.781999999998</v>
      </c>
      <c r="U19" s="229">
        <v>4042.641000000001</v>
      </c>
      <c r="V19" s="230">
        <v>314.833</v>
      </c>
      <c r="W19" s="229">
        <v>3297.5670000000005</v>
      </c>
      <c r="X19" s="230">
        <f t="shared" si="6"/>
        <v>14083.823</v>
      </c>
      <c r="Y19" s="228">
        <f t="shared" si="7"/>
        <v>-0.2074543254342236</v>
      </c>
    </row>
    <row r="20" spans="1:25" ht="19.5" customHeight="1">
      <c r="A20" s="234" t="s">
        <v>353</v>
      </c>
      <c r="B20" s="231">
        <v>186.898</v>
      </c>
      <c r="C20" s="229">
        <v>307.63</v>
      </c>
      <c r="D20" s="230">
        <v>0</v>
      </c>
      <c r="E20" s="277">
        <v>276.94399999999996</v>
      </c>
      <c r="F20" s="230">
        <f>SUM(B20:E20)</f>
        <v>771.472</v>
      </c>
      <c r="G20" s="232">
        <f>F20/$F$9</f>
        <v>0.015385823958525892</v>
      </c>
      <c r="H20" s="231">
        <v>41.008</v>
      </c>
      <c r="I20" s="229">
        <v>175.716</v>
      </c>
      <c r="J20" s="230"/>
      <c r="K20" s="229"/>
      <c r="L20" s="230">
        <f>SUM(H20:K20)</f>
        <v>216.72400000000002</v>
      </c>
      <c r="M20" s="233">
        <f>IF(ISERROR(F20/L20-1),"         /0",(F20/L20-1))</f>
        <v>2.559698049131614</v>
      </c>
      <c r="N20" s="231">
        <v>1765.1799999999998</v>
      </c>
      <c r="O20" s="229">
        <v>2280.711</v>
      </c>
      <c r="P20" s="230">
        <v>0</v>
      </c>
      <c r="Q20" s="229">
        <v>283.508</v>
      </c>
      <c r="R20" s="230">
        <f>SUM(N20:Q20)</f>
        <v>4329.398999999999</v>
      </c>
      <c r="S20" s="232">
        <f>R20/$R$9</f>
        <v>0.008033829559648207</v>
      </c>
      <c r="T20" s="235">
        <v>1592.663</v>
      </c>
      <c r="U20" s="229">
        <v>2466.9570000000003</v>
      </c>
      <c r="V20" s="230">
        <v>0</v>
      </c>
      <c r="W20" s="229">
        <v>42.826</v>
      </c>
      <c r="X20" s="230">
        <f>SUM(T20:W20)</f>
        <v>4102.446</v>
      </c>
      <c r="Y20" s="228">
        <f>IF(ISERROR(R20/X20-1),"         /0",IF(R20/X20&gt;5,"  *  ",(R20/X20-1)))</f>
        <v>0.055321386314408416</v>
      </c>
    </row>
    <row r="21" spans="1:25" ht="19.5" customHeight="1">
      <c r="A21" s="234" t="s">
        <v>356</v>
      </c>
      <c r="B21" s="231">
        <v>498.222</v>
      </c>
      <c r="C21" s="229">
        <v>21.666</v>
      </c>
      <c r="D21" s="230">
        <v>0</v>
      </c>
      <c r="E21" s="277">
        <v>0</v>
      </c>
      <c r="F21" s="230">
        <f t="shared" si="0"/>
        <v>519.888</v>
      </c>
      <c r="G21" s="232">
        <f t="shared" si="1"/>
        <v>0.010368367544318018</v>
      </c>
      <c r="H21" s="231">
        <v>539.673</v>
      </c>
      <c r="I21" s="229">
        <v>0.604</v>
      </c>
      <c r="J21" s="230"/>
      <c r="K21" s="229"/>
      <c r="L21" s="230">
        <f t="shared" si="2"/>
        <v>540.277</v>
      </c>
      <c r="M21" s="233">
        <f t="shared" si="3"/>
        <v>-0.03773804918588064</v>
      </c>
      <c r="N21" s="231">
        <v>5226.326</v>
      </c>
      <c r="O21" s="229">
        <v>26.84</v>
      </c>
      <c r="P21" s="230"/>
      <c r="Q21" s="229">
        <v>53.687</v>
      </c>
      <c r="R21" s="230">
        <f t="shared" si="4"/>
        <v>5306.853</v>
      </c>
      <c r="S21" s="232">
        <f t="shared" si="5"/>
        <v>0.009847637628249965</v>
      </c>
      <c r="T21" s="235">
        <v>5888.94</v>
      </c>
      <c r="U21" s="229">
        <v>45.356</v>
      </c>
      <c r="V21" s="230">
        <v>0.32</v>
      </c>
      <c r="W21" s="229">
        <v>0.2</v>
      </c>
      <c r="X21" s="230">
        <f t="shared" si="6"/>
        <v>5934.815999999999</v>
      </c>
      <c r="Y21" s="228">
        <f t="shared" si="7"/>
        <v>-0.10581002005790896</v>
      </c>
    </row>
    <row r="22" spans="1:25" ht="19.5" customHeight="1">
      <c r="A22" s="234" t="s">
        <v>355</v>
      </c>
      <c r="B22" s="231">
        <v>0</v>
      </c>
      <c r="C22" s="229">
        <v>484.35</v>
      </c>
      <c r="D22" s="230">
        <v>0</v>
      </c>
      <c r="E22" s="277">
        <v>0</v>
      </c>
      <c r="F22" s="230">
        <f t="shared" si="0"/>
        <v>484.35</v>
      </c>
      <c r="G22" s="232">
        <f t="shared" si="1"/>
        <v>0.009659616725314745</v>
      </c>
      <c r="H22" s="231">
        <v>0</v>
      </c>
      <c r="I22" s="229">
        <v>303.246</v>
      </c>
      <c r="J22" s="230"/>
      <c r="K22" s="229"/>
      <c r="L22" s="230">
        <f t="shared" si="2"/>
        <v>303.246</v>
      </c>
      <c r="M22" s="233">
        <f t="shared" si="3"/>
        <v>0.5972181001563088</v>
      </c>
      <c r="N22" s="231">
        <v>122.70200000000001</v>
      </c>
      <c r="O22" s="229">
        <v>2274.7129999999997</v>
      </c>
      <c r="P22" s="230"/>
      <c r="Q22" s="229"/>
      <c r="R22" s="230">
        <f t="shared" si="4"/>
        <v>2397.415</v>
      </c>
      <c r="S22" s="232">
        <f t="shared" si="5"/>
        <v>0.00444875223876201</v>
      </c>
      <c r="T22" s="235">
        <v>39.00000000000001</v>
      </c>
      <c r="U22" s="229">
        <v>1663.7329999999997</v>
      </c>
      <c r="V22" s="230"/>
      <c r="W22" s="229">
        <v>24.511</v>
      </c>
      <c r="X22" s="230">
        <f t="shared" si="6"/>
        <v>1727.2439999999997</v>
      </c>
      <c r="Y22" s="228">
        <f t="shared" si="7"/>
        <v>0.3880001898978953</v>
      </c>
    </row>
    <row r="23" spans="1:25" ht="18.75" customHeight="1">
      <c r="A23" s="234" t="s">
        <v>354</v>
      </c>
      <c r="B23" s="231">
        <v>31.173</v>
      </c>
      <c r="C23" s="229">
        <v>0.657</v>
      </c>
      <c r="D23" s="230">
        <v>0</v>
      </c>
      <c r="E23" s="229">
        <v>0</v>
      </c>
      <c r="F23" s="230">
        <f t="shared" si="0"/>
        <v>31.83</v>
      </c>
      <c r="G23" s="232">
        <f t="shared" si="1"/>
        <v>0.00063480045497423</v>
      </c>
      <c r="H23" s="231">
        <v>24.222</v>
      </c>
      <c r="I23" s="229">
        <v>10.675</v>
      </c>
      <c r="J23" s="230"/>
      <c r="K23" s="229"/>
      <c r="L23" s="230">
        <f t="shared" si="2"/>
        <v>34.897000000000006</v>
      </c>
      <c r="M23" s="233">
        <f t="shared" si="3"/>
        <v>-0.0878872109350376</v>
      </c>
      <c r="N23" s="231">
        <v>331.978</v>
      </c>
      <c r="O23" s="229">
        <v>10.055</v>
      </c>
      <c r="P23" s="230">
        <v>0</v>
      </c>
      <c r="Q23" s="229">
        <v>67.651</v>
      </c>
      <c r="R23" s="230">
        <f t="shared" si="4"/>
        <v>409.684</v>
      </c>
      <c r="S23" s="232">
        <f t="shared" si="5"/>
        <v>0.0007602282509223374</v>
      </c>
      <c r="T23" s="235">
        <v>292.546</v>
      </c>
      <c r="U23" s="229">
        <v>90.301</v>
      </c>
      <c r="V23" s="230">
        <v>0</v>
      </c>
      <c r="W23" s="229">
        <v>23.01</v>
      </c>
      <c r="X23" s="230">
        <f t="shared" si="6"/>
        <v>405.85699999999997</v>
      </c>
      <c r="Y23" s="228">
        <f t="shared" si="7"/>
        <v>0.009429429577412884</v>
      </c>
    </row>
    <row r="24" spans="1:25" ht="19.5" customHeight="1" thickBot="1">
      <c r="A24" s="234" t="s">
        <v>54</v>
      </c>
      <c r="B24" s="231">
        <v>0</v>
      </c>
      <c r="C24" s="229">
        <v>0</v>
      </c>
      <c r="D24" s="230">
        <v>0</v>
      </c>
      <c r="E24" s="229">
        <v>0</v>
      </c>
      <c r="F24" s="230">
        <f t="shared" si="0"/>
        <v>0</v>
      </c>
      <c r="G24" s="232">
        <f t="shared" si="1"/>
        <v>0</v>
      </c>
      <c r="H24" s="231">
        <v>0</v>
      </c>
      <c r="I24" s="229">
        <v>0</v>
      </c>
      <c r="J24" s="230"/>
      <c r="K24" s="229"/>
      <c r="L24" s="230">
        <f t="shared" si="2"/>
        <v>0</v>
      </c>
      <c r="M24" s="233" t="s">
        <v>48</v>
      </c>
      <c r="N24" s="231">
        <v>0</v>
      </c>
      <c r="O24" s="229">
        <v>0</v>
      </c>
      <c r="P24" s="230"/>
      <c r="Q24" s="229"/>
      <c r="R24" s="230">
        <f t="shared" si="4"/>
        <v>0</v>
      </c>
      <c r="S24" s="232">
        <f t="shared" si="5"/>
        <v>0</v>
      </c>
      <c r="T24" s="235">
        <v>0</v>
      </c>
      <c r="U24" s="229">
        <v>1099.125</v>
      </c>
      <c r="V24" s="230">
        <v>0.12</v>
      </c>
      <c r="W24" s="229">
        <v>0</v>
      </c>
      <c r="X24" s="230">
        <f t="shared" si="6"/>
        <v>1099.245</v>
      </c>
      <c r="Y24" s="228">
        <f t="shared" si="7"/>
        <v>-1</v>
      </c>
    </row>
    <row r="25" spans="1:25" s="267" customFormat="1" ht="19.5" customHeight="1">
      <c r="A25" s="276" t="s">
        <v>57</v>
      </c>
      <c r="B25" s="273">
        <f>SUM(B26:B32)</f>
        <v>1326.1169999999997</v>
      </c>
      <c r="C25" s="272">
        <f>SUM(C26:C32)</f>
        <v>2154.238</v>
      </c>
      <c r="D25" s="271">
        <f>SUM(D26:D32)</f>
        <v>0</v>
      </c>
      <c r="E25" s="272">
        <f>SUM(E26:E32)</f>
        <v>0</v>
      </c>
      <c r="F25" s="271">
        <f t="shared" si="0"/>
        <v>3480.3549999999996</v>
      </c>
      <c r="G25" s="274">
        <f t="shared" si="1"/>
        <v>0.06941033419641332</v>
      </c>
      <c r="H25" s="273">
        <f>SUM(H26:H32)</f>
        <v>3057.982</v>
      </c>
      <c r="I25" s="272">
        <f>SUM(I26:I32)</f>
        <v>1765.167</v>
      </c>
      <c r="J25" s="271">
        <f>SUM(J26:J32)</f>
        <v>0</v>
      </c>
      <c r="K25" s="272">
        <f>SUM(K26:K32)</f>
        <v>0</v>
      </c>
      <c r="L25" s="271">
        <f t="shared" si="2"/>
        <v>4823.148999999999</v>
      </c>
      <c r="M25" s="275">
        <f aca="true" t="shared" si="8" ref="M25:M44">IF(ISERROR(F25/L25-1),"         /0",(F25/L25-1))</f>
        <v>-0.2784060786842787</v>
      </c>
      <c r="N25" s="273">
        <f>SUM(N26:N32)</f>
        <v>24294.068000000003</v>
      </c>
      <c r="O25" s="272">
        <f>SUM(O26:O32)</f>
        <v>20389.932999999997</v>
      </c>
      <c r="P25" s="271">
        <f>SUM(P26:P32)</f>
        <v>610.775</v>
      </c>
      <c r="Q25" s="272">
        <f>SUM(Q26:Q32)</f>
        <v>6.178999999999999</v>
      </c>
      <c r="R25" s="271">
        <f t="shared" si="4"/>
        <v>45300.955</v>
      </c>
      <c r="S25" s="274">
        <f t="shared" si="5"/>
        <v>0.08406251106892511</v>
      </c>
      <c r="T25" s="273">
        <f>SUM(T26:T32)</f>
        <v>28353.596999999998</v>
      </c>
      <c r="U25" s="272">
        <f>SUM(U26:U32)</f>
        <v>17143.566000000003</v>
      </c>
      <c r="V25" s="271">
        <f>SUM(V26:V32)</f>
        <v>184.853</v>
      </c>
      <c r="W25" s="272">
        <f>SUM(W26:W32)</f>
        <v>8.152999999999999</v>
      </c>
      <c r="X25" s="271">
        <f t="shared" si="6"/>
        <v>45690.169</v>
      </c>
      <c r="Y25" s="268">
        <f t="shared" si="7"/>
        <v>-0.008518550237798461</v>
      </c>
    </row>
    <row r="26" spans="1:25" ht="19.5" customHeight="1">
      <c r="A26" s="234" t="s">
        <v>385</v>
      </c>
      <c r="B26" s="231">
        <v>617.7459999999999</v>
      </c>
      <c r="C26" s="229">
        <v>1316.414</v>
      </c>
      <c r="D26" s="230">
        <v>0</v>
      </c>
      <c r="E26" s="229">
        <v>0</v>
      </c>
      <c r="F26" s="230">
        <f t="shared" si="0"/>
        <v>1934.1599999999999</v>
      </c>
      <c r="G26" s="232">
        <f t="shared" si="1"/>
        <v>0.038573850078320975</v>
      </c>
      <c r="H26" s="231">
        <v>310.708</v>
      </c>
      <c r="I26" s="229">
        <v>919.2959999999999</v>
      </c>
      <c r="J26" s="230"/>
      <c r="K26" s="229"/>
      <c r="L26" s="230">
        <f t="shared" si="2"/>
        <v>1230.004</v>
      </c>
      <c r="M26" s="233">
        <f t="shared" si="8"/>
        <v>0.5724826911131997</v>
      </c>
      <c r="N26" s="231">
        <v>5480.943</v>
      </c>
      <c r="O26" s="229">
        <v>12086.953999999998</v>
      </c>
      <c r="P26" s="230">
        <v>0</v>
      </c>
      <c r="Q26" s="229">
        <v>0</v>
      </c>
      <c r="R26" s="230">
        <f t="shared" si="4"/>
        <v>17567.896999999997</v>
      </c>
      <c r="S26" s="232">
        <f t="shared" si="5"/>
        <v>0.03259978815060821</v>
      </c>
      <c r="T26" s="231">
        <v>3701.219000000001</v>
      </c>
      <c r="U26" s="229">
        <v>7504.075000000003</v>
      </c>
      <c r="V26" s="230">
        <v>0</v>
      </c>
      <c r="W26" s="229">
        <v>0</v>
      </c>
      <c r="X26" s="213">
        <f t="shared" si="6"/>
        <v>11205.294000000004</v>
      </c>
      <c r="Y26" s="228">
        <f t="shared" si="7"/>
        <v>0.5678211566782623</v>
      </c>
    </row>
    <row r="27" spans="1:25" ht="19.5" customHeight="1">
      <c r="A27" s="234" t="s">
        <v>386</v>
      </c>
      <c r="B27" s="231">
        <v>423.142</v>
      </c>
      <c r="C27" s="229">
        <v>122.799</v>
      </c>
      <c r="D27" s="230">
        <v>0</v>
      </c>
      <c r="E27" s="229">
        <v>0</v>
      </c>
      <c r="F27" s="230">
        <f t="shared" si="0"/>
        <v>545.941</v>
      </c>
      <c r="G27" s="232">
        <f t="shared" si="1"/>
        <v>0.010887954608516687</v>
      </c>
      <c r="H27" s="231">
        <v>1323.454</v>
      </c>
      <c r="I27" s="229">
        <v>251</v>
      </c>
      <c r="J27" s="230"/>
      <c r="K27" s="229"/>
      <c r="L27" s="230">
        <f t="shared" si="2"/>
        <v>1574.454</v>
      </c>
      <c r="M27" s="233">
        <f t="shared" si="8"/>
        <v>-0.6532505871876854</v>
      </c>
      <c r="N27" s="231">
        <v>7081.9839999999995</v>
      </c>
      <c r="O27" s="229">
        <v>1337.5189999999998</v>
      </c>
      <c r="P27" s="230">
        <v>610.775</v>
      </c>
      <c r="Q27" s="229">
        <v>5.879</v>
      </c>
      <c r="R27" s="230">
        <f t="shared" si="4"/>
        <v>9036.157</v>
      </c>
      <c r="S27" s="232">
        <f t="shared" si="5"/>
        <v>0.01676790363101716</v>
      </c>
      <c r="T27" s="231">
        <v>8644.467</v>
      </c>
      <c r="U27" s="229">
        <v>3837.074</v>
      </c>
      <c r="V27" s="230">
        <v>184.829</v>
      </c>
      <c r="W27" s="229">
        <v>8.03</v>
      </c>
      <c r="X27" s="213">
        <f t="shared" si="6"/>
        <v>12674.400000000001</v>
      </c>
      <c r="Y27" s="228">
        <f t="shared" si="7"/>
        <v>-0.2870544562267249</v>
      </c>
    </row>
    <row r="28" spans="1:25" ht="19.5" customHeight="1">
      <c r="A28" s="234" t="s">
        <v>359</v>
      </c>
      <c r="B28" s="231">
        <v>109.53999999999999</v>
      </c>
      <c r="C28" s="229">
        <v>293.579</v>
      </c>
      <c r="D28" s="230">
        <v>0</v>
      </c>
      <c r="E28" s="229">
        <v>0</v>
      </c>
      <c r="F28" s="230">
        <f t="shared" si="0"/>
        <v>403.119</v>
      </c>
      <c r="G28" s="232">
        <f t="shared" si="1"/>
        <v>0.008039589211710859</v>
      </c>
      <c r="H28" s="231">
        <v>142.596</v>
      </c>
      <c r="I28" s="229">
        <v>312.744</v>
      </c>
      <c r="J28" s="230"/>
      <c r="K28" s="229"/>
      <c r="L28" s="230">
        <f t="shared" si="2"/>
        <v>455.34000000000003</v>
      </c>
      <c r="M28" s="233">
        <f t="shared" si="8"/>
        <v>-0.11468572934510479</v>
      </c>
      <c r="N28" s="231">
        <v>1236.3749999999998</v>
      </c>
      <c r="O28" s="229">
        <v>3104.8340000000003</v>
      </c>
      <c r="P28" s="230"/>
      <c r="Q28" s="229"/>
      <c r="R28" s="230">
        <f t="shared" si="4"/>
        <v>4341.209</v>
      </c>
      <c r="S28" s="232">
        <f t="shared" si="5"/>
        <v>0.008055744732423792</v>
      </c>
      <c r="T28" s="231">
        <v>1510.692</v>
      </c>
      <c r="U28" s="229">
        <v>3203.135</v>
      </c>
      <c r="V28" s="230"/>
      <c r="W28" s="229"/>
      <c r="X28" s="213">
        <f t="shared" si="6"/>
        <v>4713.827</v>
      </c>
      <c r="Y28" s="228">
        <f t="shared" si="7"/>
        <v>-0.07904787341580422</v>
      </c>
    </row>
    <row r="29" spans="1:25" ht="19.5" customHeight="1">
      <c r="A29" s="234" t="s">
        <v>360</v>
      </c>
      <c r="B29" s="231">
        <v>14.77</v>
      </c>
      <c r="C29" s="229">
        <v>242.175</v>
      </c>
      <c r="D29" s="230">
        <v>0</v>
      </c>
      <c r="E29" s="229">
        <v>0</v>
      </c>
      <c r="F29" s="230">
        <f t="shared" si="0"/>
        <v>256.945</v>
      </c>
      <c r="G29" s="232">
        <f t="shared" si="1"/>
        <v>0.00512437332401362</v>
      </c>
      <c r="H29" s="231">
        <v>8.147</v>
      </c>
      <c r="I29" s="229">
        <v>225.666</v>
      </c>
      <c r="J29" s="230"/>
      <c r="K29" s="229"/>
      <c r="L29" s="230">
        <f t="shared" si="2"/>
        <v>233.813</v>
      </c>
      <c r="M29" s="233">
        <f t="shared" si="8"/>
        <v>0.09893376330657411</v>
      </c>
      <c r="N29" s="231">
        <v>145.09599999999998</v>
      </c>
      <c r="O29" s="229">
        <v>2384.3790000000004</v>
      </c>
      <c r="P29" s="230"/>
      <c r="Q29" s="229">
        <v>0.3</v>
      </c>
      <c r="R29" s="230">
        <f t="shared" si="4"/>
        <v>2529.7750000000005</v>
      </c>
      <c r="S29" s="232">
        <f t="shared" si="5"/>
        <v>0.004694365470648247</v>
      </c>
      <c r="T29" s="231">
        <v>172.36299999999997</v>
      </c>
      <c r="U29" s="229">
        <v>2340.1180000000004</v>
      </c>
      <c r="V29" s="230"/>
      <c r="W29" s="229">
        <v>0.1</v>
      </c>
      <c r="X29" s="213">
        <f t="shared" si="6"/>
        <v>2512.581</v>
      </c>
      <c r="Y29" s="228">
        <f t="shared" si="7"/>
        <v>0.006843162469190256</v>
      </c>
    </row>
    <row r="30" spans="1:25" ht="19.5" customHeight="1">
      <c r="A30" s="234" t="s">
        <v>362</v>
      </c>
      <c r="B30" s="231">
        <v>108.425</v>
      </c>
      <c r="C30" s="229">
        <v>115.60900000000001</v>
      </c>
      <c r="D30" s="230">
        <v>0</v>
      </c>
      <c r="E30" s="229">
        <v>0</v>
      </c>
      <c r="F30" s="230">
        <f t="shared" si="0"/>
        <v>224.034</v>
      </c>
      <c r="G30" s="232">
        <f t="shared" si="1"/>
        <v>0.004468013984596187</v>
      </c>
      <c r="H30" s="231">
        <v>970.98</v>
      </c>
      <c r="I30" s="229">
        <v>0</v>
      </c>
      <c r="J30" s="230"/>
      <c r="K30" s="229"/>
      <c r="L30" s="230">
        <f t="shared" si="2"/>
        <v>970.98</v>
      </c>
      <c r="M30" s="233">
        <f t="shared" si="8"/>
        <v>-0.769270221837731</v>
      </c>
      <c r="N30" s="231">
        <v>6483.546000000003</v>
      </c>
      <c r="O30" s="229">
        <v>1045.0569999999998</v>
      </c>
      <c r="P30" s="230"/>
      <c r="Q30" s="229"/>
      <c r="R30" s="230">
        <f t="shared" si="4"/>
        <v>7528.603000000003</v>
      </c>
      <c r="S30" s="232">
        <f t="shared" si="5"/>
        <v>0.013970417908872847</v>
      </c>
      <c r="T30" s="231">
        <v>10643.828999999998</v>
      </c>
      <c r="U30" s="229">
        <v>0</v>
      </c>
      <c r="V30" s="230"/>
      <c r="W30" s="229"/>
      <c r="X30" s="213">
        <f t="shared" si="6"/>
        <v>10643.828999999998</v>
      </c>
      <c r="Y30" s="228">
        <f t="shared" si="7"/>
        <v>-0.29267907254052994</v>
      </c>
    </row>
    <row r="31" spans="1:25" ht="19.5" customHeight="1">
      <c r="A31" s="234" t="s">
        <v>363</v>
      </c>
      <c r="B31" s="231">
        <v>12.513</v>
      </c>
      <c r="C31" s="229">
        <v>63.211</v>
      </c>
      <c r="D31" s="230">
        <v>0</v>
      </c>
      <c r="E31" s="229">
        <v>0</v>
      </c>
      <c r="F31" s="230">
        <f t="shared" si="0"/>
        <v>75.724</v>
      </c>
      <c r="G31" s="232">
        <f t="shared" si="1"/>
        <v>0.0015101988580731574</v>
      </c>
      <c r="H31" s="231">
        <v>13.767</v>
      </c>
      <c r="I31" s="229">
        <v>56.461</v>
      </c>
      <c r="J31" s="230"/>
      <c r="K31" s="229"/>
      <c r="L31" s="230">
        <f t="shared" si="2"/>
        <v>70.228</v>
      </c>
      <c r="M31" s="233">
        <f t="shared" si="8"/>
        <v>0.07825938372159258</v>
      </c>
      <c r="N31" s="231">
        <v>165.412</v>
      </c>
      <c r="O31" s="229">
        <v>430.555</v>
      </c>
      <c r="P31" s="230"/>
      <c r="Q31" s="229"/>
      <c r="R31" s="230">
        <f t="shared" si="4"/>
        <v>595.967</v>
      </c>
      <c r="S31" s="232">
        <f t="shared" si="5"/>
        <v>0.001105903452459536</v>
      </c>
      <c r="T31" s="231">
        <v>49.763999999999996</v>
      </c>
      <c r="U31" s="229">
        <v>259.164</v>
      </c>
      <c r="V31" s="230">
        <v>0.024</v>
      </c>
      <c r="W31" s="229">
        <v>0.023</v>
      </c>
      <c r="X31" s="213">
        <f t="shared" si="6"/>
        <v>308.975</v>
      </c>
      <c r="Y31" s="228">
        <f t="shared" si="7"/>
        <v>0.9288518488550852</v>
      </c>
    </row>
    <row r="32" spans="1:25" ht="19.5" customHeight="1" thickBot="1">
      <c r="A32" s="234" t="s">
        <v>54</v>
      </c>
      <c r="B32" s="231">
        <v>39.98100000000001</v>
      </c>
      <c r="C32" s="229">
        <v>0.451</v>
      </c>
      <c r="D32" s="230">
        <v>0</v>
      </c>
      <c r="E32" s="229">
        <v>0</v>
      </c>
      <c r="F32" s="230">
        <f t="shared" si="0"/>
        <v>40.43200000000001</v>
      </c>
      <c r="G32" s="232">
        <f t="shared" si="1"/>
        <v>0.0008063541311818434</v>
      </c>
      <c r="H32" s="231">
        <v>288.33000000000004</v>
      </c>
      <c r="I32" s="229">
        <v>0</v>
      </c>
      <c r="J32" s="230">
        <v>0</v>
      </c>
      <c r="K32" s="229"/>
      <c r="L32" s="230">
        <f t="shared" si="2"/>
        <v>288.33000000000004</v>
      </c>
      <c r="M32" s="233">
        <f t="shared" si="8"/>
        <v>-0.85977178926924</v>
      </c>
      <c r="N32" s="231">
        <v>3700.712</v>
      </c>
      <c r="O32" s="229">
        <v>0.635</v>
      </c>
      <c r="P32" s="230">
        <v>0</v>
      </c>
      <c r="Q32" s="229">
        <v>0</v>
      </c>
      <c r="R32" s="230">
        <f t="shared" si="4"/>
        <v>3701.347</v>
      </c>
      <c r="S32" s="232">
        <f t="shared" si="5"/>
        <v>0.006868387722895306</v>
      </c>
      <c r="T32" s="231">
        <v>3631.263</v>
      </c>
      <c r="U32" s="229">
        <v>0</v>
      </c>
      <c r="V32" s="230">
        <v>0</v>
      </c>
      <c r="W32" s="229"/>
      <c r="X32" s="213">
        <f t="shared" si="6"/>
        <v>3631.263</v>
      </c>
      <c r="Y32" s="228">
        <f t="shared" si="7"/>
        <v>0.01930017186857591</v>
      </c>
    </row>
    <row r="33" spans="1:25" s="267" customFormat="1" ht="19.5" customHeight="1">
      <c r="A33" s="276" t="s">
        <v>56</v>
      </c>
      <c r="B33" s="273">
        <f>SUM(B34:B40)</f>
        <v>2883.221</v>
      </c>
      <c r="C33" s="272">
        <f>SUM(C34:C40)</f>
        <v>2335.202</v>
      </c>
      <c r="D33" s="271">
        <f>SUM(D34:D40)</f>
        <v>0.18</v>
      </c>
      <c r="E33" s="272">
        <f>SUM(E34:E40)</f>
        <v>13.514</v>
      </c>
      <c r="F33" s="271">
        <f t="shared" si="0"/>
        <v>5232.117000000001</v>
      </c>
      <c r="G33" s="274">
        <f t="shared" si="1"/>
        <v>0.10434653635181917</v>
      </c>
      <c r="H33" s="273">
        <f>SUM(H34:H40)</f>
        <v>3002.1859999999997</v>
      </c>
      <c r="I33" s="272">
        <f>SUM(I34:I40)</f>
        <v>2768.6049999999996</v>
      </c>
      <c r="J33" s="271">
        <f>SUM(J34:J40)</f>
        <v>0.31</v>
      </c>
      <c r="K33" s="272">
        <f>SUM(K34:K40)</f>
        <v>120.944</v>
      </c>
      <c r="L33" s="271">
        <f t="shared" si="2"/>
        <v>5892.045</v>
      </c>
      <c r="M33" s="275">
        <f t="shared" si="8"/>
        <v>-0.11200321789803014</v>
      </c>
      <c r="N33" s="273">
        <f>SUM(N34:N40)</f>
        <v>30825.880999999994</v>
      </c>
      <c r="O33" s="272">
        <f>SUM(O34:O40)</f>
        <v>22845.25</v>
      </c>
      <c r="P33" s="271">
        <f>SUM(P34:P40)</f>
        <v>627.1849999999997</v>
      </c>
      <c r="Q33" s="272">
        <f>SUM(Q34:Q40)</f>
        <v>1202.674</v>
      </c>
      <c r="R33" s="271">
        <f t="shared" si="4"/>
        <v>55500.98999999999</v>
      </c>
      <c r="S33" s="274">
        <f t="shared" si="5"/>
        <v>0.10299015961608979</v>
      </c>
      <c r="T33" s="273">
        <f>SUM(T34:T40)</f>
        <v>27444.865999999995</v>
      </c>
      <c r="U33" s="272">
        <f>SUM(U34:U40)</f>
        <v>21318.14</v>
      </c>
      <c r="V33" s="271">
        <f>SUM(V34:V40)</f>
        <v>310.35900000000004</v>
      </c>
      <c r="W33" s="272">
        <f>SUM(W34:W40)</f>
        <v>1572.242</v>
      </c>
      <c r="X33" s="271">
        <f t="shared" si="6"/>
        <v>50645.60699999999</v>
      </c>
      <c r="Y33" s="268">
        <f t="shared" si="7"/>
        <v>0.09586977603013036</v>
      </c>
    </row>
    <row r="34" spans="1:25" s="204" customFormat="1" ht="19.5" customHeight="1">
      <c r="A34" s="219" t="s">
        <v>370</v>
      </c>
      <c r="B34" s="217">
        <v>1827.348</v>
      </c>
      <c r="C34" s="214">
        <v>1585.448</v>
      </c>
      <c r="D34" s="213">
        <v>0</v>
      </c>
      <c r="E34" s="214">
        <v>13.514</v>
      </c>
      <c r="F34" s="213">
        <f t="shared" si="0"/>
        <v>3426.3100000000004</v>
      </c>
      <c r="G34" s="216">
        <f t="shared" si="1"/>
        <v>0.06833248969157255</v>
      </c>
      <c r="H34" s="217">
        <v>2018.715</v>
      </c>
      <c r="I34" s="214">
        <v>2091.252</v>
      </c>
      <c r="J34" s="213">
        <v>0.04</v>
      </c>
      <c r="K34" s="214">
        <v>120.324</v>
      </c>
      <c r="L34" s="213">
        <f t="shared" si="2"/>
        <v>4230.330999999999</v>
      </c>
      <c r="M34" s="218">
        <f t="shared" si="8"/>
        <v>-0.19006101413813692</v>
      </c>
      <c r="N34" s="217">
        <v>19936.983999999993</v>
      </c>
      <c r="O34" s="214">
        <v>15922.336</v>
      </c>
      <c r="P34" s="213">
        <v>624.0169999999997</v>
      </c>
      <c r="Q34" s="214">
        <v>1079.354</v>
      </c>
      <c r="R34" s="213">
        <f t="shared" si="4"/>
        <v>37562.69099999999</v>
      </c>
      <c r="S34" s="216">
        <f t="shared" si="5"/>
        <v>0.069703036679163</v>
      </c>
      <c r="T34" s="215">
        <v>15952.384999999998</v>
      </c>
      <c r="U34" s="214">
        <v>13580.680000000008</v>
      </c>
      <c r="V34" s="213">
        <v>297.266</v>
      </c>
      <c r="W34" s="214">
        <v>1365.2399999999996</v>
      </c>
      <c r="X34" s="213">
        <f t="shared" si="6"/>
        <v>31195.571000000004</v>
      </c>
      <c r="Y34" s="212">
        <f t="shared" si="7"/>
        <v>0.20410333248908907</v>
      </c>
    </row>
    <row r="35" spans="1:25" s="204" customFormat="1" ht="19.5" customHeight="1">
      <c r="A35" s="219" t="s">
        <v>371</v>
      </c>
      <c r="B35" s="217">
        <v>742.8</v>
      </c>
      <c r="C35" s="214">
        <v>632.764</v>
      </c>
      <c r="D35" s="213">
        <v>0</v>
      </c>
      <c r="E35" s="214">
        <v>0</v>
      </c>
      <c r="F35" s="213">
        <f aca="true" t="shared" si="9" ref="F35:F40">SUM(B35:E35)</f>
        <v>1375.5639999999999</v>
      </c>
      <c r="G35" s="216">
        <f aca="true" t="shared" si="10" ref="G35:G40">F35/$F$9</f>
        <v>0.027433510934532567</v>
      </c>
      <c r="H35" s="217">
        <v>681.245</v>
      </c>
      <c r="I35" s="214">
        <v>557.966</v>
      </c>
      <c r="J35" s="213">
        <v>0</v>
      </c>
      <c r="K35" s="214">
        <v>0.22</v>
      </c>
      <c r="L35" s="213">
        <f aca="true" t="shared" si="11" ref="L35:L40">SUM(H35:K35)</f>
        <v>1239.431</v>
      </c>
      <c r="M35" s="218">
        <f aca="true" t="shared" si="12" ref="M35:M40">IF(ISERROR(F35/L35-1),"         /0",(F35/L35-1))</f>
        <v>0.10983507754768107</v>
      </c>
      <c r="N35" s="217">
        <v>8124.796999999998</v>
      </c>
      <c r="O35" s="214">
        <v>5969.911</v>
      </c>
      <c r="P35" s="213">
        <v>0.45</v>
      </c>
      <c r="Q35" s="214">
        <v>0.86</v>
      </c>
      <c r="R35" s="213">
        <f aca="true" t="shared" si="13" ref="R35:R40">SUM(N35:Q35)</f>
        <v>14096.018</v>
      </c>
      <c r="S35" s="216">
        <f aca="true" t="shared" si="14" ref="S35:S40">R35/$R$9</f>
        <v>0.026157211678048894</v>
      </c>
      <c r="T35" s="215">
        <v>8944.594999999998</v>
      </c>
      <c r="U35" s="214">
        <v>6642.538999999998</v>
      </c>
      <c r="V35" s="213">
        <v>1.896</v>
      </c>
      <c r="W35" s="214">
        <v>0.22</v>
      </c>
      <c r="X35" s="213">
        <f>SUM(T35:W35)</f>
        <v>15589.249999999995</v>
      </c>
      <c r="Y35" s="212">
        <f aca="true" t="shared" si="15" ref="Y35:Y40">IF(ISERROR(R35/X35-1),"         /0",IF(R35/X35&gt;5,"  *  ",(R35/X35-1)))</f>
        <v>-0.09578600638260304</v>
      </c>
    </row>
    <row r="36" spans="1:25" s="204" customFormat="1" ht="19.5" customHeight="1">
      <c r="A36" s="219" t="s">
        <v>374</v>
      </c>
      <c r="B36" s="217">
        <v>133.127</v>
      </c>
      <c r="C36" s="214">
        <v>42.278000000000006</v>
      </c>
      <c r="D36" s="213">
        <v>0</v>
      </c>
      <c r="E36" s="214">
        <v>0</v>
      </c>
      <c r="F36" s="213">
        <f t="shared" si="9"/>
        <v>175.40500000000003</v>
      </c>
      <c r="G36" s="216">
        <f t="shared" si="10"/>
        <v>0.0034981832800739816</v>
      </c>
      <c r="H36" s="217">
        <v>80.597</v>
      </c>
      <c r="I36" s="214">
        <v>70.261</v>
      </c>
      <c r="J36" s="213"/>
      <c r="K36" s="214"/>
      <c r="L36" s="213">
        <f t="shared" si="11"/>
        <v>150.858</v>
      </c>
      <c r="M36" s="218">
        <f t="shared" si="12"/>
        <v>0.16271593153826802</v>
      </c>
      <c r="N36" s="217">
        <v>1152.7169999999996</v>
      </c>
      <c r="O36" s="214">
        <v>421.74900000000014</v>
      </c>
      <c r="P36" s="213">
        <v>0.224</v>
      </c>
      <c r="Q36" s="214">
        <v>32.337999999999994</v>
      </c>
      <c r="R36" s="213">
        <f t="shared" si="13"/>
        <v>1607.0279999999998</v>
      </c>
      <c r="S36" s="216">
        <f t="shared" si="14"/>
        <v>0.0029820741977309873</v>
      </c>
      <c r="T36" s="215">
        <v>951.6450000000003</v>
      </c>
      <c r="U36" s="214">
        <v>514.243</v>
      </c>
      <c r="V36" s="213">
        <v>1.399</v>
      </c>
      <c r="W36" s="214">
        <v>57.38</v>
      </c>
      <c r="X36" s="213">
        <f>SUM(T36:W36)</f>
        <v>1524.6670000000004</v>
      </c>
      <c r="Y36" s="212">
        <f t="shared" si="15"/>
        <v>0.05401900874092469</v>
      </c>
    </row>
    <row r="37" spans="1:25" s="204" customFormat="1" ht="19.5" customHeight="1">
      <c r="A37" s="219" t="s">
        <v>373</v>
      </c>
      <c r="B37" s="217">
        <v>67.262</v>
      </c>
      <c r="C37" s="214">
        <v>42.534000000000006</v>
      </c>
      <c r="D37" s="213">
        <v>0</v>
      </c>
      <c r="E37" s="214">
        <v>0</v>
      </c>
      <c r="F37" s="213">
        <f t="shared" si="9"/>
        <v>109.796</v>
      </c>
      <c r="G37" s="216">
        <f t="shared" si="10"/>
        <v>0.002189712559043373</v>
      </c>
      <c r="H37" s="217">
        <v>159.1</v>
      </c>
      <c r="I37" s="214">
        <v>32.519</v>
      </c>
      <c r="J37" s="213">
        <v>0</v>
      </c>
      <c r="K37" s="214">
        <v>0</v>
      </c>
      <c r="L37" s="213">
        <f t="shared" si="11"/>
        <v>191.619</v>
      </c>
      <c r="M37" s="218">
        <f t="shared" si="12"/>
        <v>-0.42700880392862917</v>
      </c>
      <c r="N37" s="217">
        <v>621.317</v>
      </c>
      <c r="O37" s="214">
        <v>321.244</v>
      </c>
      <c r="P37" s="213">
        <v>0.3</v>
      </c>
      <c r="Q37" s="214">
        <v>0.3</v>
      </c>
      <c r="R37" s="213">
        <f t="shared" si="13"/>
        <v>943.161</v>
      </c>
      <c r="S37" s="216">
        <f t="shared" si="14"/>
        <v>0.0017501724191527192</v>
      </c>
      <c r="T37" s="215">
        <v>725.563</v>
      </c>
      <c r="U37" s="214">
        <v>427.444</v>
      </c>
      <c r="V37" s="213">
        <v>2.9029999999999996</v>
      </c>
      <c r="W37" s="214">
        <v>11.155</v>
      </c>
      <c r="X37" s="213">
        <f>SUM(T37:W37)</f>
        <v>1167.065</v>
      </c>
      <c r="Y37" s="212">
        <f t="shared" si="15"/>
        <v>-0.1918522104595718</v>
      </c>
    </row>
    <row r="38" spans="1:25" s="204" customFormat="1" ht="19.5" customHeight="1">
      <c r="A38" s="219" t="s">
        <v>372</v>
      </c>
      <c r="B38" s="217">
        <v>72.369</v>
      </c>
      <c r="C38" s="214">
        <v>29.918000000000003</v>
      </c>
      <c r="D38" s="213">
        <v>0.18</v>
      </c>
      <c r="E38" s="214">
        <v>0</v>
      </c>
      <c r="F38" s="213">
        <f t="shared" si="9"/>
        <v>102.46700000000001</v>
      </c>
      <c r="G38" s="216">
        <f t="shared" si="10"/>
        <v>0.0020435469123419553</v>
      </c>
      <c r="H38" s="217">
        <v>39.22899999999999</v>
      </c>
      <c r="I38" s="214">
        <v>7.11</v>
      </c>
      <c r="J38" s="213">
        <v>0</v>
      </c>
      <c r="K38" s="214">
        <v>0.22</v>
      </c>
      <c r="L38" s="213">
        <f t="shared" si="11"/>
        <v>46.55899999999999</v>
      </c>
      <c r="M38" s="218">
        <f t="shared" si="12"/>
        <v>1.200798986232523</v>
      </c>
      <c r="N38" s="217">
        <v>571.482</v>
      </c>
      <c r="O38" s="214">
        <v>78.498</v>
      </c>
      <c r="P38" s="213">
        <v>0.43</v>
      </c>
      <c r="Q38" s="214">
        <v>0.4</v>
      </c>
      <c r="R38" s="213">
        <f t="shared" si="13"/>
        <v>650.81</v>
      </c>
      <c r="S38" s="216">
        <f t="shared" si="14"/>
        <v>0.0012076726159253627</v>
      </c>
      <c r="T38" s="215">
        <v>435.14700000000005</v>
      </c>
      <c r="U38" s="214">
        <v>107.67299999999999</v>
      </c>
      <c r="V38" s="213">
        <v>0</v>
      </c>
      <c r="W38" s="214">
        <v>0.38</v>
      </c>
      <c r="X38" s="213">
        <f>SUM(T38:W38)</f>
        <v>543.2</v>
      </c>
      <c r="Y38" s="212">
        <f t="shared" si="15"/>
        <v>0.19810382916052993</v>
      </c>
    </row>
    <row r="39" spans="1:25" s="204" customFormat="1" ht="19.5" customHeight="1">
      <c r="A39" s="219" t="s">
        <v>375</v>
      </c>
      <c r="B39" s="217">
        <v>35.345</v>
      </c>
      <c r="C39" s="214">
        <v>2.26</v>
      </c>
      <c r="D39" s="213">
        <v>0</v>
      </c>
      <c r="E39" s="214">
        <v>0</v>
      </c>
      <c r="F39" s="213">
        <f t="shared" si="9"/>
        <v>37.605</v>
      </c>
      <c r="G39" s="216">
        <f t="shared" si="10"/>
        <v>0.000749973958822052</v>
      </c>
      <c r="H39" s="217">
        <v>18.091</v>
      </c>
      <c r="I39" s="214">
        <v>9.497</v>
      </c>
      <c r="J39" s="213">
        <v>0</v>
      </c>
      <c r="K39" s="214"/>
      <c r="L39" s="213">
        <f t="shared" si="11"/>
        <v>27.588</v>
      </c>
      <c r="M39" s="218">
        <f t="shared" si="12"/>
        <v>0.36309264897781635</v>
      </c>
      <c r="N39" s="217">
        <v>322.28999999999996</v>
      </c>
      <c r="O39" s="214">
        <v>95.87900000000002</v>
      </c>
      <c r="P39" s="213">
        <v>0</v>
      </c>
      <c r="Q39" s="214">
        <v>26.619</v>
      </c>
      <c r="R39" s="213">
        <f t="shared" si="13"/>
        <v>444.788</v>
      </c>
      <c r="S39" s="216">
        <f t="shared" si="14"/>
        <v>0.0008253688288320867</v>
      </c>
      <c r="T39" s="215">
        <v>151.626</v>
      </c>
      <c r="U39" s="214">
        <v>43.510999999999996</v>
      </c>
      <c r="V39" s="213">
        <v>0</v>
      </c>
      <c r="W39" s="214">
        <v>37.544</v>
      </c>
      <c r="X39" s="213">
        <f>SUM(T39:W39)</f>
        <v>232.68099999999998</v>
      </c>
      <c r="Y39" s="212">
        <f t="shared" si="15"/>
        <v>0.9115785130715446</v>
      </c>
    </row>
    <row r="40" spans="1:25" s="204" customFormat="1" ht="19.5" customHeight="1" thickBot="1">
      <c r="A40" s="219" t="s">
        <v>54</v>
      </c>
      <c r="B40" s="217">
        <v>4.97</v>
      </c>
      <c r="C40" s="214">
        <v>0</v>
      </c>
      <c r="D40" s="213">
        <v>0</v>
      </c>
      <c r="E40" s="214">
        <v>0</v>
      </c>
      <c r="F40" s="213">
        <f t="shared" si="9"/>
        <v>4.97</v>
      </c>
      <c r="G40" s="216">
        <f t="shared" si="10"/>
        <v>9.911901543267116E-05</v>
      </c>
      <c r="H40" s="217">
        <v>5.2090000000000005</v>
      </c>
      <c r="I40" s="214">
        <v>0</v>
      </c>
      <c r="J40" s="213">
        <v>0.27</v>
      </c>
      <c r="K40" s="214">
        <v>0.18</v>
      </c>
      <c r="L40" s="213">
        <f t="shared" si="11"/>
        <v>5.659000000000001</v>
      </c>
      <c r="M40" s="218">
        <f t="shared" si="12"/>
        <v>-0.12175295988690593</v>
      </c>
      <c r="N40" s="217">
        <v>96.29400000000001</v>
      </c>
      <c r="O40" s="214">
        <v>35.633</v>
      </c>
      <c r="P40" s="213">
        <v>1.764</v>
      </c>
      <c r="Q40" s="214">
        <v>62.803</v>
      </c>
      <c r="R40" s="213">
        <f t="shared" si="13"/>
        <v>196.49400000000003</v>
      </c>
      <c r="S40" s="216">
        <f t="shared" si="14"/>
        <v>0.00036462319723673314</v>
      </c>
      <c r="T40" s="215">
        <v>283.90500000000003</v>
      </c>
      <c r="U40" s="214">
        <v>2.05</v>
      </c>
      <c r="V40" s="213">
        <v>6.8950000000000005</v>
      </c>
      <c r="W40" s="214">
        <v>100.323</v>
      </c>
      <c r="X40" s="213">
        <f t="shared" si="6"/>
        <v>393.173</v>
      </c>
      <c r="Y40" s="212">
        <f t="shared" si="15"/>
        <v>-0.5002352653920792</v>
      </c>
    </row>
    <row r="41" spans="1:25" s="267" customFormat="1" ht="19.5" customHeight="1">
      <c r="A41" s="276" t="s">
        <v>55</v>
      </c>
      <c r="B41" s="273">
        <f>SUM(B42:B43)</f>
        <v>235.60700000000003</v>
      </c>
      <c r="C41" s="272">
        <f>SUM(C42:C43)</f>
        <v>21.906</v>
      </c>
      <c r="D41" s="271">
        <f>SUM(D42:D43)</f>
        <v>0.068</v>
      </c>
      <c r="E41" s="272">
        <f>SUM(E42:E43)</f>
        <v>0.126</v>
      </c>
      <c r="F41" s="271">
        <f t="shared" si="0"/>
        <v>257.707</v>
      </c>
      <c r="G41" s="274">
        <f t="shared" si="1"/>
        <v>0.005139570243482372</v>
      </c>
      <c r="H41" s="273">
        <f>SUM(H42:H43)</f>
        <v>218.81</v>
      </c>
      <c r="I41" s="272">
        <f>SUM(I42:I43)</f>
        <v>235.926</v>
      </c>
      <c r="J41" s="271">
        <f>SUM(J42:J43)</f>
        <v>0.3</v>
      </c>
      <c r="K41" s="272">
        <f>SUM(K42:K43)</f>
        <v>0.303</v>
      </c>
      <c r="L41" s="271">
        <f t="shared" si="2"/>
        <v>455.339</v>
      </c>
      <c r="M41" s="275">
        <f t="shared" si="8"/>
        <v>-0.4340326657720951</v>
      </c>
      <c r="N41" s="273">
        <f>SUM(N42:N43)</f>
        <v>3190.8129999999996</v>
      </c>
      <c r="O41" s="272">
        <f>SUM(O42:O43)</f>
        <v>619.6669999999999</v>
      </c>
      <c r="P41" s="271">
        <f>SUM(P42:P43)</f>
        <v>88.53999999999999</v>
      </c>
      <c r="Q41" s="272">
        <f>SUM(Q42:Q43)</f>
        <v>138.26</v>
      </c>
      <c r="R41" s="271">
        <f t="shared" si="4"/>
        <v>4037.2799999999997</v>
      </c>
      <c r="S41" s="274">
        <f t="shared" si="5"/>
        <v>0.007491760266165469</v>
      </c>
      <c r="T41" s="273">
        <f>SUM(T42:T43)</f>
        <v>4250.433999999999</v>
      </c>
      <c r="U41" s="272">
        <f>SUM(U42:U43)</f>
        <v>1918.03</v>
      </c>
      <c r="V41" s="271">
        <f>SUM(V42:V43)</f>
        <v>1.9900000000000002</v>
      </c>
      <c r="W41" s="272">
        <f>SUM(W42:W43)</f>
        <v>491.643</v>
      </c>
      <c r="X41" s="271">
        <f t="shared" si="6"/>
        <v>6662.096999999999</v>
      </c>
      <c r="Y41" s="268">
        <f t="shared" si="7"/>
        <v>-0.3939926122360572</v>
      </c>
    </row>
    <row r="42" spans="1:25" ht="19.5" customHeight="1">
      <c r="A42" s="219" t="s">
        <v>378</v>
      </c>
      <c r="B42" s="217">
        <v>218.89600000000002</v>
      </c>
      <c r="C42" s="214">
        <v>14.769</v>
      </c>
      <c r="D42" s="213">
        <v>0</v>
      </c>
      <c r="E42" s="214">
        <v>0</v>
      </c>
      <c r="F42" s="213">
        <f t="shared" si="0"/>
        <v>233.66500000000002</v>
      </c>
      <c r="G42" s="216">
        <f t="shared" si="1"/>
        <v>0.004660089485125776</v>
      </c>
      <c r="H42" s="217">
        <v>105.754</v>
      </c>
      <c r="I42" s="214">
        <v>17.941</v>
      </c>
      <c r="J42" s="213"/>
      <c r="K42" s="214"/>
      <c r="L42" s="213">
        <f t="shared" si="2"/>
        <v>123.69500000000001</v>
      </c>
      <c r="M42" s="218">
        <f t="shared" si="8"/>
        <v>0.8890415942439065</v>
      </c>
      <c r="N42" s="217">
        <v>2625.1169999999997</v>
      </c>
      <c r="O42" s="214">
        <v>142.43499999999995</v>
      </c>
      <c r="P42" s="213">
        <v>1.3499999999999999</v>
      </c>
      <c r="Q42" s="214">
        <v>1.2000000000000002</v>
      </c>
      <c r="R42" s="213">
        <f t="shared" si="4"/>
        <v>2770.1019999999994</v>
      </c>
      <c r="S42" s="216">
        <f t="shared" si="5"/>
        <v>0.00514032717493597</v>
      </c>
      <c r="T42" s="215">
        <v>3110.7699999999995</v>
      </c>
      <c r="U42" s="214">
        <v>512.5070000000001</v>
      </c>
      <c r="V42" s="213">
        <v>0.59</v>
      </c>
      <c r="W42" s="214">
        <v>33.462</v>
      </c>
      <c r="X42" s="213">
        <f t="shared" si="6"/>
        <v>3657.3289999999997</v>
      </c>
      <c r="Y42" s="212">
        <f t="shared" si="7"/>
        <v>-0.24258878542236706</v>
      </c>
    </row>
    <row r="43" spans="1:25" ht="19.5" customHeight="1" thickBot="1">
      <c r="A43" s="219" t="s">
        <v>54</v>
      </c>
      <c r="B43" s="217">
        <v>16.711000000000002</v>
      </c>
      <c r="C43" s="214">
        <v>7.137</v>
      </c>
      <c r="D43" s="213">
        <v>0.068</v>
      </c>
      <c r="E43" s="214">
        <v>0.126</v>
      </c>
      <c r="F43" s="213">
        <f>SUM(B43:E43)</f>
        <v>24.042000000000005</v>
      </c>
      <c r="G43" s="216">
        <f>F43/$F$9</f>
        <v>0.0004794807583565957</v>
      </c>
      <c r="H43" s="217">
        <v>113.056</v>
      </c>
      <c r="I43" s="214">
        <v>217.98499999999999</v>
      </c>
      <c r="J43" s="213">
        <v>0.3</v>
      </c>
      <c r="K43" s="214">
        <v>0.303</v>
      </c>
      <c r="L43" s="213">
        <f>SUM(H43:K43)</f>
        <v>331.644</v>
      </c>
      <c r="M43" s="218">
        <f>IF(ISERROR(F43/L43-1),"         /0",(F43/L43-1))</f>
        <v>-0.9275066034663675</v>
      </c>
      <c r="N43" s="217">
        <v>565.6959999999999</v>
      </c>
      <c r="O43" s="214">
        <v>477.23199999999997</v>
      </c>
      <c r="P43" s="213">
        <v>87.19</v>
      </c>
      <c r="Q43" s="214">
        <v>137.06</v>
      </c>
      <c r="R43" s="213">
        <f>SUM(N43:Q43)</f>
        <v>1267.1779999999999</v>
      </c>
      <c r="S43" s="216">
        <f>R43/$R$9</f>
        <v>0.0023514330912294975</v>
      </c>
      <c r="T43" s="215">
        <v>1139.6640000000002</v>
      </c>
      <c r="U43" s="214">
        <v>1405.523</v>
      </c>
      <c r="V43" s="213">
        <v>1.4000000000000001</v>
      </c>
      <c r="W43" s="214">
        <v>458.181</v>
      </c>
      <c r="X43" s="213">
        <f>SUM(T43:W43)</f>
        <v>3004.768</v>
      </c>
      <c r="Y43" s="212">
        <f>IF(ISERROR(R43/X43-1),"         /0",IF(R43/X43&gt;5,"  *  ",(R43/X43-1)))</f>
        <v>-0.5782775908156637</v>
      </c>
    </row>
    <row r="44" spans="1:25" s="204" customFormat="1" ht="19.5" customHeight="1" thickBot="1">
      <c r="A44" s="263" t="s">
        <v>54</v>
      </c>
      <c r="B44" s="260">
        <v>71.78399999999999</v>
      </c>
      <c r="C44" s="259">
        <v>0.04</v>
      </c>
      <c r="D44" s="258">
        <v>0</v>
      </c>
      <c r="E44" s="259">
        <v>0</v>
      </c>
      <c r="F44" s="258">
        <f t="shared" si="0"/>
        <v>71.824</v>
      </c>
      <c r="G44" s="261">
        <f t="shared" si="1"/>
        <v>0.0014324193489811214</v>
      </c>
      <c r="H44" s="260">
        <v>115.304</v>
      </c>
      <c r="I44" s="259">
        <v>0</v>
      </c>
      <c r="J44" s="258">
        <v>0</v>
      </c>
      <c r="K44" s="259">
        <v>0</v>
      </c>
      <c r="L44" s="258">
        <f t="shared" si="2"/>
        <v>115.304</v>
      </c>
      <c r="M44" s="262">
        <f t="shared" si="8"/>
        <v>-0.3770901269687088</v>
      </c>
      <c r="N44" s="260">
        <v>922.9059999999998</v>
      </c>
      <c r="O44" s="259">
        <v>30.622</v>
      </c>
      <c r="P44" s="258">
        <v>0.74</v>
      </c>
      <c r="Q44" s="259">
        <v>0.31</v>
      </c>
      <c r="R44" s="258">
        <f t="shared" si="4"/>
        <v>954.5779999999997</v>
      </c>
      <c r="S44" s="261">
        <f t="shared" si="5"/>
        <v>0.001771358323266085</v>
      </c>
      <c r="T44" s="260">
        <v>1005.4689999999998</v>
      </c>
      <c r="U44" s="259">
        <v>113.43799999999999</v>
      </c>
      <c r="V44" s="258">
        <v>0.692</v>
      </c>
      <c r="W44" s="259">
        <v>65.88100000000001</v>
      </c>
      <c r="X44" s="271">
        <f>SUM(T44:W44)</f>
        <v>1185.4799999999998</v>
      </c>
      <c r="Y44" s="255">
        <f t="shared" si="7"/>
        <v>-0.19477511219084265</v>
      </c>
    </row>
    <row r="45" ht="15" thickTop="1">
      <c r="A45" s="116" t="s">
        <v>155</v>
      </c>
    </row>
    <row r="46" ht="14.25">
      <c r="A46" s="116" t="s">
        <v>53</v>
      </c>
    </row>
    <row r="47" ht="14.25">
      <c r="A47" s="123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">
    <cfRule type="cellIs" priority="6" dxfId="99" operator="lessThan" stopIfTrue="1">
      <formula>0</formula>
    </cfRule>
  </conditionalFormatting>
  <conditionalFormatting sqref="Y10:Y44 M10:M44">
    <cfRule type="cellIs" priority="7" dxfId="99" operator="lessThan" stopIfTrue="1">
      <formula>0</formula>
    </cfRule>
    <cfRule type="cellIs" priority="8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Y9 M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1:V4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1">
      <selection activeCell="F9" sqref="F9"/>
    </sheetView>
  </sheetViews>
  <sheetFormatPr defaultColWidth="8.00390625" defaultRowHeight="15"/>
  <cols>
    <col min="1" max="1" width="24.28125" style="123" customWidth="1"/>
    <col min="2" max="2" width="9.140625" style="123" bestFit="1" customWidth="1"/>
    <col min="3" max="3" width="9.7109375" style="123" bestFit="1" customWidth="1"/>
    <col min="4" max="4" width="8.00390625" style="123" bestFit="1" customWidth="1"/>
    <col min="5" max="5" width="9.7109375" style="123" bestFit="1" customWidth="1"/>
    <col min="6" max="6" width="9.140625" style="123" bestFit="1" customWidth="1"/>
    <col min="7" max="7" width="9.421875" style="123" customWidth="1"/>
    <col min="8" max="8" width="9.28125" style="123" bestFit="1" customWidth="1"/>
    <col min="9" max="9" width="9.7109375" style="123" bestFit="1" customWidth="1"/>
    <col min="10" max="10" width="8.140625" style="123" customWidth="1"/>
    <col min="11" max="11" width="9.00390625" style="123" customWidth="1"/>
    <col min="12" max="12" width="9.140625" style="123" customWidth="1"/>
    <col min="13" max="13" width="10.28125" style="123" bestFit="1" customWidth="1"/>
    <col min="14" max="14" width="9.28125" style="123" bestFit="1" customWidth="1"/>
    <col min="15" max="15" width="10.140625" style="123" customWidth="1"/>
    <col min="16" max="16" width="8.421875" style="123" bestFit="1" customWidth="1"/>
    <col min="17" max="17" width="9.140625" style="123" customWidth="1"/>
    <col min="18" max="19" width="9.8515625" style="123" bestFit="1" customWidth="1"/>
    <col min="20" max="20" width="10.421875" style="123" customWidth="1"/>
    <col min="21" max="21" width="10.28125" style="123" customWidth="1"/>
    <col min="22" max="22" width="8.8515625" style="123" customWidth="1"/>
    <col min="23" max="23" width="10.28125" style="123" customWidth="1"/>
    <col min="24" max="24" width="9.8515625" style="123" bestFit="1" customWidth="1"/>
    <col min="25" max="25" width="8.7109375" style="123" bestFit="1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83" t="s">
        <v>71</v>
      </c>
      <c r="B3" s="684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5"/>
    </row>
    <row r="4" spans="1:25" ht="21" customHeight="1" thickBot="1">
      <c r="A4" s="694" t="s">
        <v>43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6"/>
    </row>
    <row r="5" spans="1:25" s="254" customFormat="1" ht="15.75" customHeight="1" thickBot="1" thickTop="1">
      <c r="A5" s="630" t="s">
        <v>66</v>
      </c>
      <c r="B5" s="700" t="s">
        <v>35</v>
      </c>
      <c r="C5" s="701"/>
      <c r="D5" s="701"/>
      <c r="E5" s="701"/>
      <c r="F5" s="701"/>
      <c r="G5" s="701"/>
      <c r="H5" s="701"/>
      <c r="I5" s="701"/>
      <c r="J5" s="702"/>
      <c r="K5" s="702"/>
      <c r="L5" s="702"/>
      <c r="M5" s="703"/>
      <c r="N5" s="700" t="s">
        <v>34</v>
      </c>
      <c r="O5" s="701"/>
      <c r="P5" s="701"/>
      <c r="Q5" s="701"/>
      <c r="R5" s="701"/>
      <c r="S5" s="701"/>
      <c r="T5" s="701"/>
      <c r="U5" s="701"/>
      <c r="V5" s="701"/>
      <c r="W5" s="701"/>
      <c r="X5" s="701"/>
      <c r="Y5" s="704"/>
    </row>
    <row r="6" spans="1:25" s="168" customFormat="1" ht="26.25" customHeight="1" thickBot="1">
      <c r="A6" s="631"/>
      <c r="B6" s="714" t="s">
        <v>151</v>
      </c>
      <c r="C6" s="715"/>
      <c r="D6" s="715"/>
      <c r="E6" s="715"/>
      <c r="F6" s="715"/>
      <c r="G6" s="686" t="s">
        <v>33</v>
      </c>
      <c r="H6" s="714" t="s">
        <v>152</v>
      </c>
      <c r="I6" s="715"/>
      <c r="J6" s="715"/>
      <c r="K6" s="715"/>
      <c r="L6" s="715"/>
      <c r="M6" s="697" t="s">
        <v>32</v>
      </c>
      <c r="N6" s="714" t="s">
        <v>153</v>
      </c>
      <c r="O6" s="715"/>
      <c r="P6" s="715"/>
      <c r="Q6" s="715"/>
      <c r="R6" s="715"/>
      <c r="S6" s="686" t="s">
        <v>33</v>
      </c>
      <c r="T6" s="714" t="s">
        <v>154</v>
      </c>
      <c r="U6" s="715"/>
      <c r="V6" s="715"/>
      <c r="W6" s="715"/>
      <c r="X6" s="715"/>
      <c r="Y6" s="691" t="s">
        <v>32</v>
      </c>
    </row>
    <row r="7" spans="1:25" s="163" customFormat="1" ht="26.25" customHeight="1">
      <c r="A7" s="632"/>
      <c r="B7" s="624" t="s">
        <v>21</v>
      </c>
      <c r="C7" s="620"/>
      <c r="D7" s="619" t="s">
        <v>20</v>
      </c>
      <c r="E7" s="620"/>
      <c r="F7" s="709" t="s">
        <v>16</v>
      </c>
      <c r="G7" s="687"/>
      <c r="H7" s="624" t="s">
        <v>21</v>
      </c>
      <c r="I7" s="620"/>
      <c r="J7" s="619" t="s">
        <v>20</v>
      </c>
      <c r="K7" s="620"/>
      <c r="L7" s="709" t="s">
        <v>16</v>
      </c>
      <c r="M7" s="698"/>
      <c r="N7" s="624" t="s">
        <v>21</v>
      </c>
      <c r="O7" s="620"/>
      <c r="P7" s="619" t="s">
        <v>20</v>
      </c>
      <c r="Q7" s="620"/>
      <c r="R7" s="709" t="s">
        <v>16</v>
      </c>
      <c r="S7" s="687"/>
      <c r="T7" s="624" t="s">
        <v>21</v>
      </c>
      <c r="U7" s="620"/>
      <c r="V7" s="619" t="s">
        <v>20</v>
      </c>
      <c r="W7" s="620"/>
      <c r="X7" s="709" t="s">
        <v>16</v>
      </c>
      <c r="Y7" s="692"/>
    </row>
    <row r="8" spans="1:25" s="250" customFormat="1" ht="27" thickBot="1">
      <c r="A8" s="633"/>
      <c r="B8" s="253" t="s">
        <v>30</v>
      </c>
      <c r="C8" s="251" t="s">
        <v>29</v>
      </c>
      <c r="D8" s="252" t="s">
        <v>30</v>
      </c>
      <c r="E8" s="251" t="s">
        <v>29</v>
      </c>
      <c r="F8" s="682"/>
      <c r="G8" s="688"/>
      <c r="H8" s="253" t="s">
        <v>30</v>
      </c>
      <c r="I8" s="251" t="s">
        <v>29</v>
      </c>
      <c r="J8" s="252" t="s">
        <v>30</v>
      </c>
      <c r="K8" s="251" t="s">
        <v>29</v>
      </c>
      <c r="L8" s="682"/>
      <c r="M8" s="699"/>
      <c r="N8" s="253" t="s">
        <v>30</v>
      </c>
      <c r="O8" s="251" t="s">
        <v>29</v>
      </c>
      <c r="P8" s="252" t="s">
        <v>30</v>
      </c>
      <c r="Q8" s="251" t="s">
        <v>29</v>
      </c>
      <c r="R8" s="682"/>
      <c r="S8" s="688"/>
      <c r="T8" s="253" t="s">
        <v>30</v>
      </c>
      <c r="U8" s="251" t="s">
        <v>29</v>
      </c>
      <c r="V8" s="252" t="s">
        <v>30</v>
      </c>
      <c r="W8" s="251" t="s">
        <v>29</v>
      </c>
      <c r="X8" s="682"/>
      <c r="Y8" s="693"/>
    </row>
    <row r="9" spans="1:25" s="152" customFormat="1" ht="18" customHeight="1" thickBot="1" thickTop="1">
      <c r="A9" s="312" t="s">
        <v>23</v>
      </c>
      <c r="B9" s="311">
        <f>B10+B28+B46+B56+B73+B78</f>
        <v>27054.063999999995</v>
      </c>
      <c r="C9" s="310">
        <f>C10+C28+C46+C56+C73+C78</f>
        <v>18019.521000000004</v>
      </c>
      <c r="D9" s="308">
        <f>D10+D28+D46+D56+D73+D78</f>
        <v>3403.628</v>
      </c>
      <c r="E9" s="309">
        <f>E10+E28+E46+E56+E73+E78</f>
        <v>1664.528</v>
      </c>
      <c r="F9" s="308">
        <f aca="true" t="shared" si="0" ref="F9:F17">SUM(B9:E9)</f>
        <v>50141.740999999995</v>
      </c>
      <c r="G9" s="320">
        <f aca="true" t="shared" si="1" ref="G9:G17">F9/$F$9</f>
        <v>1</v>
      </c>
      <c r="H9" s="311">
        <f>H10+H28+H46+H56+H73+H78</f>
        <v>29066.886</v>
      </c>
      <c r="I9" s="310">
        <f>I10+I28+I46+I56+I73+I78</f>
        <v>19462.78</v>
      </c>
      <c r="J9" s="308">
        <f>J10+J28+J46+J56+J73+J78</f>
        <v>2189.119</v>
      </c>
      <c r="K9" s="309">
        <f>K10+K28+K46+K56+K73+K78</f>
        <v>1200.839</v>
      </c>
      <c r="L9" s="308">
        <f aca="true" t="shared" si="2" ref="L9:L17">SUM(H9:K9)</f>
        <v>51919.623999999996</v>
      </c>
      <c r="M9" s="386">
        <f aca="true" t="shared" si="3" ref="M9:M17">IF(ISERROR(F9/L9-1),"         /0",(F9/L9-1))</f>
        <v>-0.034242986813617926</v>
      </c>
      <c r="N9" s="391">
        <f>N10+N28+N46+N56+N73+N78</f>
        <v>300957.481</v>
      </c>
      <c r="O9" s="310">
        <f>O10+O28+O46+O56+O73+O78</f>
        <v>173760.44599999997</v>
      </c>
      <c r="P9" s="308">
        <f>P10+P28+P46+P56+P73+P78</f>
        <v>46985.367999999995</v>
      </c>
      <c r="Q9" s="309">
        <f>Q10+Q28+Q46+Q56+Q73+Q78</f>
        <v>17192.752999999997</v>
      </c>
      <c r="R9" s="308">
        <f aca="true" t="shared" si="4" ref="R9:R17">SUM(N9:Q9)</f>
        <v>538896.0480000001</v>
      </c>
      <c r="S9" s="406">
        <f aca="true" t="shared" si="5" ref="S9:S17">R9/$R$9</f>
        <v>1</v>
      </c>
      <c r="T9" s="311">
        <f>T10+T28+T46+T56+T73+T78</f>
        <v>301314.02099999995</v>
      </c>
      <c r="U9" s="310">
        <f>U10+U28+U46+U56+U73+U78</f>
        <v>176723.46</v>
      </c>
      <c r="V9" s="308">
        <f>V10+V28+V46+V56+V73+V78</f>
        <v>37898.587</v>
      </c>
      <c r="W9" s="309">
        <f>W10+W28+W46+W56+W73+W78</f>
        <v>17463.706000000002</v>
      </c>
      <c r="X9" s="308">
        <f aca="true" t="shared" si="6" ref="X9:X17">SUM(T9:W9)</f>
        <v>533399.7739999999</v>
      </c>
      <c r="Y9" s="307">
        <f>IF(ISERROR(R9/X9-1),"         /0",(R9/X9-1))</f>
        <v>0.010304230087657018</v>
      </c>
    </row>
    <row r="10" spans="1:25" s="220" customFormat="1" ht="19.5" customHeight="1">
      <c r="A10" s="227" t="s">
        <v>59</v>
      </c>
      <c r="B10" s="224">
        <f>SUM(B11:B27)</f>
        <v>18381.161999999997</v>
      </c>
      <c r="C10" s="223">
        <f>SUM(C11:C27)</f>
        <v>8450.223000000002</v>
      </c>
      <c r="D10" s="222">
        <f>SUM(D11:D27)</f>
        <v>3105.387</v>
      </c>
      <c r="E10" s="293">
        <f>SUM(E11:E27)</f>
        <v>1262.948</v>
      </c>
      <c r="F10" s="222">
        <f t="shared" si="0"/>
        <v>31199.719999999998</v>
      </c>
      <c r="G10" s="225">
        <f t="shared" si="1"/>
        <v>0.6222304885664022</v>
      </c>
      <c r="H10" s="224">
        <f>SUM(H11:H27)</f>
        <v>18444.254</v>
      </c>
      <c r="I10" s="223">
        <f>SUM(I11:I27)</f>
        <v>10177.757</v>
      </c>
      <c r="J10" s="222">
        <f>SUM(J11:J27)</f>
        <v>2074.703</v>
      </c>
      <c r="K10" s="293">
        <f>SUM(K11:K27)</f>
        <v>727.281</v>
      </c>
      <c r="L10" s="222">
        <f t="shared" si="2"/>
        <v>31423.995</v>
      </c>
      <c r="M10" s="387">
        <f t="shared" si="3"/>
        <v>-0.007137061980820758</v>
      </c>
      <c r="N10" s="392">
        <f>SUM(N11:N27)</f>
        <v>198598.64599999998</v>
      </c>
      <c r="O10" s="223">
        <f>SUM(O11:O27)</f>
        <v>78749.594</v>
      </c>
      <c r="P10" s="222">
        <f>SUM(P11:P27)</f>
        <v>43568.806</v>
      </c>
      <c r="Q10" s="293">
        <f>SUM(Q11:Q27)</f>
        <v>11558.646999999997</v>
      </c>
      <c r="R10" s="222">
        <f t="shared" si="4"/>
        <v>332475.69299999997</v>
      </c>
      <c r="S10" s="407">
        <f t="shared" si="5"/>
        <v>0.616957007263115</v>
      </c>
      <c r="T10" s="224">
        <f>SUM(T11:T27)</f>
        <v>198881.264</v>
      </c>
      <c r="U10" s="223">
        <f>SUM(U11:U27)</f>
        <v>92481.73800000003</v>
      </c>
      <c r="V10" s="222">
        <f>SUM(V11:V27)</f>
        <v>36233.712</v>
      </c>
      <c r="W10" s="293">
        <f>SUM(W11:W27)</f>
        <v>11321.009000000002</v>
      </c>
      <c r="X10" s="222">
        <f t="shared" si="6"/>
        <v>338917.72300000006</v>
      </c>
      <c r="Y10" s="221">
        <f aca="true" t="shared" si="7" ref="Y10:Y17">IF(ISERROR(R10/X10-1),"         /0",IF(R10/X10&gt;5,"  *  ",(R10/X10-1)))</f>
        <v>-0.01900765160044493</v>
      </c>
    </row>
    <row r="11" spans="1:25" ht="19.5" customHeight="1">
      <c r="A11" s="219" t="s">
        <v>173</v>
      </c>
      <c r="B11" s="217">
        <v>7213.9529999999995</v>
      </c>
      <c r="C11" s="214">
        <v>3314.157</v>
      </c>
      <c r="D11" s="213">
        <v>0</v>
      </c>
      <c r="E11" s="265">
        <v>0</v>
      </c>
      <c r="F11" s="213">
        <f t="shared" si="0"/>
        <v>10528.11</v>
      </c>
      <c r="G11" s="216">
        <f t="shared" si="1"/>
        <v>0.20996698140178263</v>
      </c>
      <c r="H11" s="217">
        <v>7297.261</v>
      </c>
      <c r="I11" s="214">
        <v>4159.731000000001</v>
      </c>
      <c r="J11" s="213"/>
      <c r="K11" s="265"/>
      <c r="L11" s="213">
        <f t="shared" si="2"/>
        <v>11456.992000000002</v>
      </c>
      <c r="M11" s="388">
        <f t="shared" si="3"/>
        <v>-0.08107555630657692</v>
      </c>
      <c r="N11" s="393">
        <v>81028.67599999999</v>
      </c>
      <c r="O11" s="214">
        <v>36609.902</v>
      </c>
      <c r="P11" s="213"/>
      <c r="Q11" s="265"/>
      <c r="R11" s="213">
        <f t="shared" si="4"/>
        <v>117638.578</v>
      </c>
      <c r="S11" s="408">
        <f t="shared" si="5"/>
        <v>0.21829549212058794</v>
      </c>
      <c r="T11" s="217">
        <v>70523.11999999998</v>
      </c>
      <c r="U11" s="214">
        <v>40676.88300000001</v>
      </c>
      <c r="V11" s="213">
        <v>43.935</v>
      </c>
      <c r="W11" s="265"/>
      <c r="X11" s="213">
        <f t="shared" si="6"/>
        <v>111243.938</v>
      </c>
      <c r="Y11" s="212">
        <f t="shared" si="7"/>
        <v>0.057483042356878844</v>
      </c>
    </row>
    <row r="12" spans="1:25" ht="19.5" customHeight="1">
      <c r="A12" s="219" t="s">
        <v>210</v>
      </c>
      <c r="B12" s="217">
        <v>3186.221</v>
      </c>
      <c r="C12" s="214">
        <v>1754.759</v>
      </c>
      <c r="D12" s="213">
        <v>0</v>
      </c>
      <c r="E12" s="265">
        <v>0</v>
      </c>
      <c r="F12" s="213">
        <f t="shared" si="0"/>
        <v>4940.98</v>
      </c>
      <c r="G12" s="216">
        <f t="shared" si="1"/>
        <v>0.09854025611117093</v>
      </c>
      <c r="H12" s="217">
        <v>3012.696</v>
      </c>
      <c r="I12" s="214">
        <v>1854.273</v>
      </c>
      <c r="J12" s="213"/>
      <c r="K12" s="265"/>
      <c r="L12" s="213">
        <f t="shared" si="2"/>
        <v>4866.969</v>
      </c>
      <c r="M12" s="388">
        <f t="shared" si="3"/>
        <v>0.015206795029925058</v>
      </c>
      <c r="N12" s="393">
        <v>27591.226</v>
      </c>
      <c r="O12" s="214">
        <v>12876.399</v>
      </c>
      <c r="P12" s="213"/>
      <c r="Q12" s="265"/>
      <c r="R12" s="213">
        <f t="shared" si="4"/>
        <v>40467.625</v>
      </c>
      <c r="S12" s="408">
        <f t="shared" si="5"/>
        <v>0.07509356424153994</v>
      </c>
      <c r="T12" s="217">
        <v>37234.062000000005</v>
      </c>
      <c r="U12" s="214">
        <v>17078.75</v>
      </c>
      <c r="V12" s="213">
        <v>82.765</v>
      </c>
      <c r="W12" s="265"/>
      <c r="X12" s="213">
        <f t="shared" si="6"/>
        <v>54395.577000000005</v>
      </c>
      <c r="Y12" s="212">
        <f t="shared" si="7"/>
        <v>-0.256049347541621</v>
      </c>
    </row>
    <row r="13" spans="1:25" ht="19.5" customHeight="1">
      <c r="A13" s="219" t="s">
        <v>209</v>
      </c>
      <c r="B13" s="217">
        <v>2712.7639999999997</v>
      </c>
      <c r="C13" s="214">
        <v>1539.3110000000001</v>
      </c>
      <c r="D13" s="213">
        <v>483.295</v>
      </c>
      <c r="E13" s="265">
        <v>116.082</v>
      </c>
      <c r="F13" s="213">
        <f t="shared" si="0"/>
        <v>4851.452</v>
      </c>
      <c r="G13" s="216">
        <f t="shared" si="1"/>
        <v>0.09675475767783973</v>
      </c>
      <c r="H13" s="217">
        <v>2891.39</v>
      </c>
      <c r="I13" s="214">
        <v>1775.1779999999999</v>
      </c>
      <c r="J13" s="213">
        <v>139.591</v>
      </c>
      <c r="K13" s="265">
        <v>152.24599999999998</v>
      </c>
      <c r="L13" s="213">
        <f t="shared" si="2"/>
        <v>4958.405</v>
      </c>
      <c r="M13" s="388">
        <f t="shared" si="3"/>
        <v>-0.021570041172514043</v>
      </c>
      <c r="N13" s="393">
        <v>24433.325999999997</v>
      </c>
      <c r="O13" s="214">
        <v>11205.025000000001</v>
      </c>
      <c r="P13" s="213">
        <v>9839.483</v>
      </c>
      <c r="Q13" s="265">
        <v>3720.237</v>
      </c>
      <c r="R13" s="213">
        <f t="shared" si="4"/>
        <v>49198.070999999996</v>
      </c>
      <c r="S13" s="408">
        <f t="shared" si="5"/>
        <v>0.0912941766461052</v>
      </c>
      <c r="T13" s="217">
        <v>23328.738999999998</v>
      </c>
      <c r="U13" s="214">
        <v>11905.681</v>
      </c>
      <c r="V13" s="213">
        <v>4313.588</v>
      </c>
      <c r="W13" s="265">
        <v>1132.827</v>
      </c>
      <c r="X13" s="213">
        <f t="shared" si="6"/>
        <v>40680.835</v>
      </c>
      <c r="Y13" s="212">
        <f t="shared" si="7"/>
        <v>0.2093672856026676</v>
      </c>
    </row>
    <row r="14" spans="1:25" ht="19.5" customHeight="1">
      <c r="A14" s="219" t="s">
        <v>211</v>
      </c>
      <c r="B14" s="217">
        <v>2258.334</v>
      </c>
      <c r="C14" s="214">
        <v>581.794</v>
      </c>
      <c r="D14" s="213">
        <v>0</v>
      </c>
      <c r="E14" s="265">
        <v>0</v>
      </c>
      <c r="F14" s="213">
        <f t="shared" si="0"/>
        <v>2840.1279999999997</v>
      </c>
      <c r="G14" s="216">
        <f t="shared" si="1"/>
        <v>0.05664199015347313</v>
      </c>
      <c r="H14" s="217">
        <v>2742.005</v>
      </c>
      <c r="I14" s="214">
        <v>1388.705</v>
      </c>
      <c r="J14" s="213"/>
      <c r="K14" s="265"/>
      <c r="L14" s="213">
        <f t="shared" si="2"/>
        <v>4130.71</v>
      </c>
      <c r="M14" s="388">
        <f t="shared" si="3"/>
        <v>-0.31243587664106176</v>
      </c>
      <c r="N14" s="393">
        <v>34364.850999999995</v>
      </c>
      <c r="O14" s="214">
        <v>5300.342</v>
      </c>
      <c r="P14" s="213">
        <v>38.342</v>
      </c>
      <c r="Q14" s="265"/>
      <c r="R14" s="213">
        <f t="shared" si="4"/>
        <v>39703.53499999999</v>
      </c>
      <c r="S14" s="408">
        <f t="shared" si="5"/>
        <v>0.07367568410893224</v>
      </c>
      <c r="T14" s="217">
        <v>35744.411</v>
      </c>
      <c r="U14" s="214">
        <v>11842.548</v>
      </c>
      <c r="V14" s="213"/>
      <c r="W14" s="265"/>
      <c r="X14" s="213">
        <f t="shared" si="6"/>
        <v>47586.959</v>
      </c>
      <c r="Y14" s="212">
        <f t="shared" si="7"/>
        <v>-0.16566353819751356</v>
      </c>
    </row>
    <row r="15" spans="1:25" ht="19.5" customHeight="1">
      <c r="A15" s="219" t="s">
        <v>213</v>
      </c>
      <c r="B15" s="217">
        <v>0</v>
      </c>
      <c r="C15" s="214">
        <v>0</v>
      </c>
      <c r="D15" s="213">
        <v>1112.06</v>
      </c>
      <c r="E15" s="265">
        <v>543.854</v>
      </c>
      <c r="F15" s="213">
        <f t="shared" si="0"/>
        <v>1655.914</v>
      </c>
      <c r="G15" s="216">
        <f t="shared" si="1"/>
        <v>0.033024661030417755</v>
      </c>
      <c r="H15" s="217"/>
      <c r="I15" s="214"/>
      <c r="J15" s="213">
        <v>1825.353</v>
      </c>
      <c r="K15" s="265">
        <v>451.258</v>
      </c>
      <c r="L15" s="213">
        <f t="shared" si="2"/>
        <v>2276.611</v>
      </c>
      <c r="M15" s="388">
        <f t="shared" si="3"/>
        <v>-0.2726407805286015</v>
      </c>
      <c r="N15" s="393"/>
      <c r="O15" s="214"/>
      <c r="P15" s="213">
        <v>23890.926999999996</v>
      </c>
      <c r="Q15" s="265">
        <v>6989.306999999998</v>
      </c>
      <c r="R15" s="213">
        <f t="shared" si="4"/>
        <v>30880.233999999993</v>
      </c>
      <c r="S15" s="408">
        <f t="shared" si="5"/>
        <v>0.05730276574602007</v>
      </c>
      <c r="T15" s="217"/>
      <c r="U15" s="214"/>
      <c r="V15" s="213">
        <v>27203.452</v>
      </c>
      <c r="W15" s="265">
        <v>6443.443000000001</v>
      </c>
      <c r="X15" s="213">
        <f t="shared" si="6"/>
        <v>33646.895000000004</v>
      </c>
      <c r="Y15" s="212">
        <f t="shared" si="7"/>
        <v>-0.08222633916145938</v>
      </c>
    </row>
    <row r="16" spans="1:25" ht="19.5" customHeight="1">
      <c r="A16" s="219" t="s">
        <v>212</v>
      </c>
      <c r="B16" s="217">
        <v>0</v>
      </c>
      <c r="C16" s="214">
        <v>0</v>
      </c>
      <c r="D16" s="213">
        <v>1129.055</v>
      </c>
      <c r="E16" s="265">
        <v>479.244</v>
      </c>
      <c r="F16" s="213">
        <f t="shared" si="0"/>
        <v>1608.299</v>
      </c>
      <c r="G16" s="216">
        <f t="shared" si="1"/>
        <v>0.032075052998259475</v>
      </c>
      <c r="H16" s="217"/>
      <c r="I16" s="214"/>
      <c r="J16" s="213"/>
      <c r="K16" s="265"/>
      <c r="L16" s="213">
        <f t="shared" si="2"/>
        <v>0</v>
      </c>
      <c r="M16" s="388" t="str">
        <f t="shared" si="3"/>
        <v>         /0</v>
      </c>
      <c r="N16" s="393"/>
      <c r="O16" s="214"/>
      <c r="P16" s="213">
        <v>9162.289999999999</v>
      </c>
      <c r="Q16" s="265">
        <v>604.806</v>
      </c>
      <c r="R16" s="213">
        <f t="shared" si="4"/>
        <v>9767.096</v>
      </c>
      <c r="S16" s="408">
        <f t="shared" si="5"/>
        <v>0.018124267261280785</v>
      </c>
      <c r="T16" s="217"/>
      <c r="U16" s="214"/>
      <c r="V16" s="213"/>
      <c r="W16" s="265"/>
      <c r="X16" s="213">
        <f t="shared" si="6"/>
        <v>0</v>
      </c>
      <c r="Y16" s="212" t="str">
        <f t="shared" si="7"/>
        <v>         /0</v>
      </c>
    </row>
    <row r="17" spans="1:25" ht="19.5" customHeight="1">
      <c r="A17" s="219" t="s">
        <v>156</v>
      </c>
      <c r="B17" s="217">
        <v>901.1099999999999</v>
      </c>
      <c r="C17" s="214">
        <v>427.896</v>
      </c>
      <c r="D17" s="213">
        <v>0</v>
      </c>
      <c r="E17" s="265">
        <v>0</v>
      </c>
      <c r="F17" s="213">
        <f t="shared" si="0"/>
        <v>1329.0059999999999</v>
      </c>
      <c r="G17" s="216">
        <f t="shared" si="1"/>
        <v>0.02650498314368462</v>
      </c>
      <c r="H17" s="217">
        <v>407.93</v>
      </c>
      <c r="I17" s="214">
        <v>281.366</v>
      </c>
      <c r="J17" s="213">
        <v>0</v>
      </c>
      <c r="K17" s="265"/>
      <c r="L17" s="213">
        <f t="shared" si="2"/>
        <v>689.296</v>
      </c>
      <c r="M17" s="388">
        <f t="shared" si="3"/>
        <v>0.9280628351245326</v>
      </c>
      <c r="N17" s="393">
        <v>7391.261999999999</v>
      </c>
      <c r="O17" s="214">
        <v>4172.070000000001</v>
      </c>
      <c r="P17" s="213">
        <v>0</v>
      </c>
      <c r="Q17" s="265">
        <v>0</v>
      </c>
      <c r="R17" s="213">
        <f t="shared" si="4"/>
        <v>11563.331999999999</v>
      </c>
      <c r="S17" s="408">
        <f t="shared" si="5"/>
        <v>0.021457444423492966</v>
      </c>
      <c r="T17" s="217">
        <v>6638.203</v>
      </c>
      <c r="U17" s="214">
        <v>4370.614999999999</v>
      </c>
      <c r="V17" s="213">
        <v>0</v>
      </c>
      <c r="W17" s="265">
        <v>0</v>
      </c>
      <c r="X17" s="213">
        <f t="shared" si="6"/>
        <v>11008.818</v>
      </c>
      <c r="Y17" s="212">
        <f t="shared" si="7"/>
        <v>0.05036998522457181</v>
      </c>
    </row>
    <row r="18" spans="1:25" ht="19.5" customHeight="1">
      <c r="A18" s="219" t="s">
        <v>215</v>
      </c>
      <c r="B18" s="217">
        <v>969.924</v>
      </c>
      <c r="C18" s="214">
        <v>0</v>
      </c>
      <c r="D18" s="213">
        <v>0</v>
      </c>
      <c r="E18" s="265">
        <v>0</v>
      </c>
      <c r="F18" s="213">
        <f aca="true" t="shared" si="8" ref="F18:F25">SUM(B18:E18)</f>
        <v>969.924</v>
      </c>
      <c r="G18" s="216">
        <f aca="true" t="shared" si="9" ref="G18:G25">F18/$F$9</f>
        <v>0.019343644250406064</v>
      </c>
      <c r="H18" s="217">
        <v>918.329</v>
      </c>
      <c r="I18" s="214"/>
      <c r="J18" s="213"/>
      <c r="K18" s="265"/>
      <c r="L18" s="213">
        <f aca="true" t="shared" si="10" ref="L18:L25">SUM(H18:K18)</f>
        <v>918.329</v>
      </c>
      <c r="M18" s="388">
        <f aca="true" t="shared" si="11" ref="M18:M25">IF(ISERROR(F18/L18-1),"         /0",(F18/L18-1))</f>
        <v>0.05618356819832537</v>
      </c>
      <c r="N18" s="393">
        <v>9326.491999999998</v>
      </c>
      <c r="O18" s="214"/>
      <c r="P18" s="213"/>
      <c r="Q18" s="265"/>
      <c r="R18" s="213">
        <f aca="true" t="shared" si="12" ref="R18:R25">SUM(N18:Q18)</f>
        <v>9326.491999999998</v>
      </c>
      <c r="S18" s="408">
        <f aca="true" t="shared" si="13" ref="S18:S25">R18/$R$9</f>
        <v>0.017306662453015424</v>
      </c>
      <c r="T18" s="217">
        <v>9918.369</v>
      </c>
      <c r="U18" s="214"/>
      <c r="V18" s="213"/>
      <c r="W18" s="265"/>
      <c r="X18" s="213">
        <f aca="true" t="shared" si="14" ref="X18:X25">SUM(T18:W18)</f>
        <v>9918.369</v>
      </c>
      <c r="Y18" s="212">
        <f aca="true" t="shared" si="15" ref="Y18:Y25">IF(ISERROR(R18/X18-1),"         /0",IF(R18/X18&gt;5,"  *  ",(R18/X18-1)))</f>
        <v>-0.05967483161798093</v>
      </c>
    </row>
    <row r="19" spans="1:25" ht="19.5" customHeight="1">
      <c r="A19" s="219" t="s">
        <v>157</v>
      </c>
      <c r="B19" s="217">
        <v>495.037</v>
      </c>
      <c r="C19" s="214">
        <v>264.031</v>
      </c>
      <c r="D19" s="213">
        <v>0</v>
      </c>
      <c r="E19" s="265">
        <v>0</v>
      </c>
      <c r="F19" s="213">
        <f t="shared" si="8"/>
        <v>759.068</v>
      </c>
      <c r="G19" s="216">
        <f t="shared" si="9"/>
        <v>0.01513844523268548</v>
      </c>
      <c r="H19" s="217">
        <v>0</v>
      </c>
      <c r="I19" s="214">
        <v>0</v>
      </c>
      <c r="J19" s="213"/>
      <c r="K19" s="265"/>
      <c r="L19" s="213">
        <f t="shared" si="10"/>
        <v>0</v>
      </c>
      <c r="M19" s="388" t="str">
        <f t="shared" si="11"/>
        <v>         /0</v>
      </c>
      <c r="N19" s="393">
        <v>4465.866999999999</v>
      </c>
      <c r="O19" s="214">
        <v>2124.382</v>
      </c>
      <c r="P19" s="213"/>
      <c r="Q19" s="265"/>
      <c r="R19" s="213">
        <f t="shared" si="12"/>
        <v>6590.249</v>
      </c>
      <c r="S19" s="408">
        <f t="shared" si="13"/>
        <v>0.012229165577402785</v>
      </c>
      <c r="T19" s="217">
        <v>0</v>
      </c>
      <c r="U19" s="214">
        <v>0</v>
      </c>
      <c r="V19" s="213"/>
      <c r="W19" s="265"/>
      <c r="X19" s="213">
        <f t="shared" si="14"/>
        <v>0</v>
      </c>
      <c r="Y19" s="212" t="str">
        <f t="shared" si="15"/>
        <v>         /0</v>
      </c>
    </row>
    <row r="20" spans="1:25" ht="19.5" customHeight="1">
      <c r="A20" s="219" t="s">
        <v>205</v>
      </c>
      <c r="B20" s="217">
        <v>0</v>
      </c>
      <c r="C20" s="214">
        <v>0</v>
      </c>
      <c r="D20" s="213">
        <v>380.907</v>
      </c>
      <c r="E20" s="265">
        <v>123.768</v>
      </c>
      <c r="F20" s="213">
        <f>SUM(B20:E20)</f>
        <v>504.67499999999995</v>
      </c>
      <c r="G20" s="216">
        <f>F20/$F$9</f>
        <v>0.010064967628467468</v>
      </c>
      <c r="H20" s="217"/>
      <c r="I20" s="214"/>
      <c r="J20" s="213"/>
      <c r="K20" s="265"/>
      <c r="L20" s="213">
        <f>SUM(H20:K20)</f>
        <v>0</v>
      </c>
      <c r="M20" s="388" t="str">
        <f>IF(ISERROR(F20/L20-1),"         /0",(F20/L20-1))</f>
        <v>         /0</v>
      </c>
      <c r="N20" s="393"/>
      <c r="O20" s="214"/>
      <c r="P20" s="213">
        <v>487.93399999999997</v>
      </c>
      <c r="Q20" s="265">
        <v>147.881</v>
      </c>
      <c r="R20" s="213">
        <f>SUM(N20:Q20)</f>
        <v>635.8149999999999</v>
      </c>
      <c r="S20" s="408">
        <f>R20/$R$9</f>
        <v>0.001179847212388538</v>
      </c>
      <c r="T20" s="217"/>
      <c r="U20" s="214"/>
      <c r="V20" s="213"/>
      <c r="W20" s="265"/>
      <c r="X20" s="213">
        <f>SUM(T20:W20)</f>
        <v>0</v>
      </c>
      <c r="Y20" s="212" t="str">
        <f>IF(ISERROR(R20/X20-1),"         /0",IF(R20/X20&gt;5,"  *  ",(R20/X20-1)))</f>
        <v>         /0</v>
      </c>
    </row>
    <row r="21" spans="1:25" ht="19.5" customHeight="1">
      <c r="A21" s="219" t="s">
        <v>216</v>
      </c>
      <c r="B21" s="217">
        <v>0</v>
      </c>
      <c r="C21" s="214">
        <v>354.901</v>
      </c>
      <c r="D21" s="213">
        <v>0</v>
      </c>
      <c r="E21" s="265">
        <v>0</v>
      </c>
      <c r="F21" s="213">
        <f t="shared" si="8"/>
        <v>354.901</v>
      </c>
      <c r="G21" s="216">
        <f t="shared" si="9"/>
        <v>0.007077955270839121</v>
      </c>
      <c r="H21" s="217"/>
      <c r="I21" s="214">
        <v>352.263</v>
      </c>
      <c r="J21" s="213"/>
      <c r="K21" s="265"/>
      <c r="L21" s="213">
        <f t="shared" si="10"/>
        <v>352.263</v>
      </c>
      <c r="M21" s="388">
        <f t="shared" si="11"/>
        <v>0.0074887229144133816</v>
      </c>
      <c r="N21" s="393"/>
      <c r="O21" s="214">
        <v>3708.616</v>
      </c>
      <c r="P21" s="213"/>
      <c r="Q21" s="265"/>
      <c r="R21" s="213">
        <f t="shared" si="12"/>
        <v>3708.616</v>
      </c>
      <c r="S21" s="408">
        <f t="shared" si="13"/>
        <v>0.006881876409678179</v>
      </c>
      <c r="T21" s="217">
        <v>2212.583</v>
      </c>
      <c r="U21" s="214">
        <v>2136.2780000000002</v>
      </c>
      <c r="V21" s="213"/>
      <c r="W21" s="265"/>
      <c r="X21" s="213">
        <f t="shared" si="14"/>
        <v>4348.861000000001</v>
      </c>
      <c r="Y21" s="212">
        <f t="shared" si="15"/>
        <v>-0.14722130691231583</v>
      </c>
    </row>
    <row r="22" spans="1:25" ht="19.5" customHeight="1">
      <c r="A22" s="219" t="s">
        <v>219</v>
      </c>
      <c r="B22" s="217">
        <v>246.436</v>
      </c>
      <c r="C22" s="214">
        <v>41.183</v>
      </c>
      <c r="D22" s="213">
        <v>0</v>
      </c>
      <c r="E22" s="265">
        <v>0</v>
      </c>
      <c r="F22" s="213">
        <f t="shared" si="8"/>
        <v>287.619</v>
      </c>
      <c r="G22" s="216">
        <f t="shared" si="9"/>
        <v>0.005736119134754416</v>
      </c>
      <c r="H22" s="217">
        <v>594.424</v>
      </c>
      <c r="I22" s="214">
        <v>68.346</v>
      </c>
      <c r="J22" s="213"/>
      <c r="K22" s="265"/>
      <c r="L22" s="213">
        <f t="shared" si="10"/>
        <v>662.77</v>
      </c>
      <c r="M22" s="388">
        <f t="shared" si="11"/>
        <v>-0.5660349744255171</v>
      </c>
      <c r="N22" s="393">
        <v>4558.505</v>
      </c>
      <c r="O22" s="214">
        <v>356.609</v>
      </c>
      <c r="P22" s="213">
        <v>47.875</v>
      </c>
      <c r="Q22" s="265">
        <v>89.067</v>
      </c>
      <c r="R22" s="213">
        <f t="shared" si="12"/>
        <v>5052.0560000000005</v>
      </c>
      <c r="S22" s="408">
        <f t="shared" si="13"/>
        <v>0.00937482473428716</v>
      </c>
      <c r="T22" s="217">
        <v>8103.837000000001</v>
      </c>
      <c r="U22" s="214">
        <v>1569.3020000000001</v>
      </c>
      <c r="V22" s="213"/>
      <c r="W22" s="265"/>
      <c r="X22" s="213">
        <f t="shared" si="14"/>
        <v>9673.139000000001</v>
      </c>
      <c r="Y22" s="212">
        <f t="shared" si="15"/>
        <v>-0.4777232085675601</v>
      </c>
    </row>
    <row r="23" spans="1:25" ht="19.5" customHeight="1">
      <c r="A23" s="219" t="s">
        <v>196</v>
      </c>
      <c r="B23" s="217">
        <v>145.462</v>
      </c>
      <c r="C23" s="214">
        <v>111.473</v>
      </c>
      <c r="D23" s="213">
        <v>0</v>
      </c>
      <c r="E23" s="265">
        <v>0</v>
      </c>
      <c r="F23" s="213">
        <f>SUM(B23:E23)</f>
        <v>256.935</v>
      </c>
      <c r="G23" s="216">
        <f t="shared" si="9"/>
        <v>0.005124173889374923</v>
      </c>
      <c r="H23" s="217">
        <v>95.931</v>
      </c>
      <c r="I23" s="214">
        <v>86.158</v>
      </c>
      <c r="J23" s="213"/>
      <c r="K23" s="265"/>
      <c r="L23" s="213">
        <f>SUM(H23:K23)</f>
        <v>182.089</v>
      </c>
      <c r="M23" s="388">
        <f>IF(ISERROR(F23/L23-1),"         /0",(F23/L23-1))</f>
        <v>0.41104075479573177</v>
      </c>
      <c r="N23" s="393">
        <v>1111.994</v>
      </c>
      <c r="O23" s="214">
        <v>1094.321</v>
      </c>
      <c r="P23" s="213"/>
      <c r="Q23" s="265"/>
      <c r="R23" s="213">
        <f>SUM(N23:Q23)</f>
        <v>2206.3149999999996</v>
      </c>
      <c r="S23" s="408">
        <f t="shared" si="13"/>
        <v>0.0040941383930876395</v>
      </c>
      <c r="T23" s="217">
        <v>1134.8609999999999</v>
      </c>
      <c r="U23" s="214">
        <v>1233.7279999999998</v>
      </c>
      <c r="V23" s="213"/>
      <c r="W23" s="265"/>
      <c r="X23" s="213">
        <f>SUM(T23:W23)</f>
        <v>2368.589</v>
      </c>
      <c r="Y23" s="212">
        <f>IF(ISERROR(R23/X23-1),"         /0",IF(R23/X23&gt;5,"  *  ",(R23/X23-1)))</f>
        <v>-0.06851083070976027</v>
      </c>
    </row>
    <row r="24" spans="1:25" ht="19.5" customHeight="1">
      <c r="A24" s="219" t="s">
        <v>178</v>
      </c>
      <c r="B24" s="217">
        <v>100.157</v>
      </c>
      <c r="C24" s="214">
        <v>38.49999999999999</v>
      </c>
      <c r="D24" s="213">
        <v>0</v>
      </c>
      <c r="E24" s="265">
        <v>0</v>
      </c>
      <c r="F24" s="213">
        <f t="shared" si="8"/>
        <v>138.65699999999998</v>
      </c>
      <c r="G24" s="216">
        <f t="shared" si="9"/>
        <v>0.0027653008697883065</v>
      </c>
      <c r="H24" s="217">
        <v>274.376</v>
      </c>
      <c r="I24" s="214">
        <v>188.071</v>
      </c>
      <c r="J24" s="213"/>
      <c r="K24" s="265"/>
      <c r="L24" s="213">
        <f t="shared" si="10"/>
        <v>462.447</v>
      </c>
      <c r="M24" s="388">
        <f t="shared" si="11"/>
        <v>-0.7001667218081207</v>
      </c>
      <c r="N24" s="393">
        <v>1797.554</v>
      </c>
      <c r="O24" s="214">
        <v>1120.043</v>
      </c>
      <c r="P24" s="213"/>
      <c r="Q24" s="265"/>
      <c r="R24" s="213">
        <f t="shared" si="12"/>
        <v>2917.5969999999998</v>
      </c>
      <c r="S24" s="408">
        <f t="shared" si="13"/>
        <v>0.005414025600722162</v>
      </c>
      <c r="T24" s="217">
        <v>2022.5369999999991</v>
      </c>
      <c r="U24" s="214">
        <v>1465.9790000000003</v>
      </c>
      <c r="V24" s="213"/>
      <c r="W24" s="265"/>
      <c r="X24" s="213">
        <f t="shared" si="14"/>
        <v>3488.5159999999996</v>
      </c>
      <c r="Y24" s="212">
        <f t="shared" si="15"/>
        <v>-0.16365669528246396</v>
      </c>
    </row>
    <row r="25" spans="1:25" ht="19.5" customHeight="1">
      <c r="A25" s="219" t="s">
        <v>193</v>
      </c>
      <c r="B25" s="217">
        <v>66.95100000000001</v>
      </c>
      <c r="C25" s="214">
        <v>0.939</v>
      </c>
      <c r="D25" s="213">
        <v>0</v>
      </c>
      <c r="E25" s="265">
        <v>0</v>
      </c>
      <c r="F25" s="213">
        <f t="shared" si="8"/>
        <v>67.89</v>
      </c>
      <c r="G25" s="216">
        <f t="shared" si="9"/>
        <v>0.0013539617621175142</v>
      </c>
      <c r="H25" s="217">
        <v>146.012</v>
      </c>
      <c r="I25" s="214">
        <v>3.0679999999999996</v>
      </c>
      <c r="J25" s="213"/>
      <c r="K25" s="265"/>
      <c r="L25" s="213">
        <f t="shared" si="10"/>
        <v>149.08</v>
      </c>
      <c r="M25" s="388">
        <f t="shared" si="11"/>
        <v>-0.5446069224577408</v>
      </c>
      <c r="N25" s="393">
        <v>936.084</v>
      </c>
      <c r="O25" s="214">
        <v>13.988000000000001</v>
      </c>
      <c r="P25" s="213"/>
      <c r="Q25" s="265"/>
      <c r="R25" s="213">
        <f t="shared" si="12"/>
        <v>950.072</v>
      </c>
      <c r="S25" s="408">
        <f t="shared" si="13"/>
        <v>0.001762996784864156</v>
      </c>
      <c r="T25" s="217">
        <v>647.466</v>
      </c>
      <c r="U25" s="214">
        <v>10.799</v>
      </c>
      <c r="V25" s="213"/>
      <c r="W25" s="265"/>
      <c r="X25" s="213">
        <f t="shared" si="14"/>
        <v>658.265</v>
      </c>
      <c r="Y25" s="212">
        <f t="shared" si="15"/>
        <v>0.4432971523626503</v>
      </c>
    </row>
    <row r="26" spans="1:25" ht="19.5" customHeight="1">
      <c r="A26" s="219" t="s">
        <v>207</v>
      </c>
      <c r="B26" s="217">
        <v>60.856</v>
      </c>
      <c r="C26" s="214">
        <v>0</v>
      </c>
      <c r="D26" s="213">
        <v>0</v>
      </c>
      <c r="E26" s="265">
        <v>0</v>
      </c>
      <c r="F26" s="213">
        <f aca="true" t="shared" si="16" ref="F26:F31">SUM(B26:E26)</f>
        <v>60.856</v>
      </c>
      <c r="G26" s="216">
        <f aca="true" t="shared" si="17" ref="G26:G31">F26/$F$9</f>
        <v>0.0012136794372576733</v>
      </c>
      <c r="H26" s="217">
        <v>46.466</v>
      </c>
      <c r="I26" s="214">
        <v>0</v>
      </c>
      <c r="J26" s="213"/>
      <c r="K26" s="265"/>
      <c r="L26" s="213">
        <f aca="true" t="shared" si="18" ref="L26:L31">SUM(H26:K26)</f>
        <v>46.466</v>
      </c>
      <c r="M26" s="388">
        <f aca="true" t="shared" si="19" ref="M26:M31">IF(ISERROR(F26/L26-1),"         /0",(F26/L26-1))</f>
        <v>0.30968880471742777</v>
      </c>
      <c r="N26" s="393">
        <v>564.4620000000001</v>
      </c>
      <c r="O26" s="214">
        <v>0</v>
      </c>
      <c r="P26" s="213"/>
      <c r="Q26" s="265"/>
      <c r="R26" s="213">
        <f aca="true" t="shared" si="20" ref="R26:R31">SUM(N26:Q26)</f>
        <v>564.4620000000001</v>
      </c>
      <c r="S26" s="408">
        <f aca="true" t="shared" si="21" ref="S26:S31">R26/$R$9</f>
        <v>0.0010474413425277153</v>
      </c>
      <c r="T26" s="217">
        <v>459.5300000000001</v>
      </c>
      <c r="U26" s="214">
        <v>0</v>
      </c>
      <c r="V26" s="213"/>
      <c r="W26" s="265"/>
      <c r="X26" s="213">
        <f aca="true" t="shared" si="22" ref="X26:X31">SUM(T26:W26)</f>
        <v>459.5300000000001</v>
      </c>
      <c r="Y26" s="212">
        <f aca="true" t="shared" si="23" ref="Y26:Y31">IF(ISERROR(R26/X26-1),"         /0",IF(R26/X26&gt;5,"  *  ",(R26/X26-1)))</f>
        <v>0.22834635388331548</v>
      </c>
    </row>
    <row r="27" spans="1:25" ht="19.5" customHeight="1" thickBot="1">
      <c r="A27" s="219" t="s">
        <v>168</v>
      </c>
      <c r="B27" s="217">
        <v>23.957</v>
      </c>
      <c r="C27" s="214">
        <v>21.279</v>
      </c>
      <c r="D27" s="213">
        <v>0.07</v>
      </c>
      <c r="E27" s="265">
        <v>0</v>
      </c>
      <c r="F27" s="213">
        <f t="shared" si="16"/>
        <v>45.306000000000004</v>
      </c>
      <c r="G27" s="216">
        <f t="shared" si="17"/>
        <v>0.0009035585740830182</v>
      </c>
      <c r="H27" s="217">
        <v>17.434</v>
      </c>
      <c r="I27" s="214">
        <v>20.598</v>
      </c>
      <c r="J27" s="213">
        <v>109.759</v>
      </c>
      <c r="K27" s="265">
        <v>123.777</v>
      </c>
      <c r="L27" s="213">
        <f t="shared" si="18"/>
        <v>271.568</v>
      </c>
      <c r="M27" s="388">
        <f t="shared" si="19"/>
        <v>-0.8331688564190184</v>
      </c>
      <c r="N27" s="393">
        <v>1028.347</v>
      </c>
      <c r="O27" s="214">
        <v>167.897</v>
      </c>
      <c r="P27" s="213">
        <v>101.955</v>
      </c>
      <c r="Q27" s="265">
        <v>7.348999999999999</v>
      </c>
      <c r="R27" s="213">
        <f t="shared" si="20"/>
        <v>1305.5479999999998</v>
      </c>
      <c r="S27" s="408">
        <f t="shared" si="21"/>
        <v>0.0024226342071820123</v>
      </c>
      <c r="T27" s="217">
        <v>913.5459999999999</v>
      </c>
      <c r="U27" s="214">
        <v>191.175</v>
      </c>
      <c r="V27" s="213">
        <v>4589.971999999999</v>
      </c>
      <c r="W27" s="265">
        <v>3744.7389999999996</v>
      </c>
      <c r="X27" s="213">
        <f t="shared" si="22"/>
        <v>9439.431999999999</v>
      </c>
      <c r="Y27" s="212">
        <f t="shared" si="23"/>
        <v>-0.8616921018129057</v>
      </c>
    </row>
    <row r="28" spans="1:25" s="220" customFormat="1" ht="19.5" customHeight="1">
      <c r="A28" s="227" t="s">
        <v>58</v>
      </c>
      <c r="B28" s="224">
        <f>SUM(B29:B45)</f>
        <v>4156.173</v>
      </c>
      <c r="C28" s="223">
        <f>SUM(C29:C45)</f>
        <v>5057.912000000002</v>
      </c>
      <c r="D28" s="222">
        <f>SUM(D29:D45)</f>
        <v>297.99300000000005</v>
      </c>
      <c r="E28" s="293">
        <f>SUM(E29:E45)</f>
        <v>387.94</v>
      </c>
      <c r="F28" s="222">
        <f t="shared" si="16"/>
        <v>9900.018000000004</v>
      </c>
      <c r="G28" s="225">
        <f t="shared" si="17"/>
        <v>0.19744065129290195</v>
      </c>
      <c r="H28" s="224">
        <f>SUM(H29:H45)</f>
        <v>4228.349999999999</v>
      </c>
      <c r="I28" s="223">
        <f>SUM(I29:I45)</f>
        <v>4515.324999999999</v>
      </c>
      <c r="J28" s="222">
        <f>SUM(J29:J45)</f>
        <v>113.806</v>
      </c>
      <c r="K28" s="293">
        <f>SUM(K29:K45)</f>
        <v>352.311</v>
      </c>
      <c r="L28" s="222">
        <f t="shared" si="18"/>
        <v>9209.792</v>
      </c>
      <c r="M28" s="387">
        <f t="shared" si="19"/>
        <v>0.07494479788468666</v>
      </c>
      <c r="N28" s="392">
        <f>SUM(N29:N45)</f>
        <v>43125.16700000001</v>
      </c>
      <c r="O28" s="223">
        <f>SUM(O29:O45)</f>
        <v>51125.38</v>
      </c>
      <c r="P28" s="222">
        <f>SUM(P29:P45)</f>
        <v>2089.322</v>
      </c>
      <c r="Q28" s="293">
        <f>SUM(Q29:Q45)</f>
        <v>4286.683</v>
      </c>
      <c r="R28" s="222">
        <f t="shared" si="20"/>
        <v>100626.55200000001</v>
      </c>
      <c r="S28" s="407">
        <f t="shared" si="21"/>
        <v>0.18672720346243846</v>
      </c>
      <c r="T28" s="224">
        <f>SUM(T29:T45)</f>
        <v>41378.39100000001</v>
      </c>
      <c r="U28" s="223">
        <f>SUM(U29:U45)</f>
        <v>43748.547999999995</v>
      </c>
      <c r="V28" s="222">
        <f>SUM(V29:V45)</f>
        <v>1166.9810000000002</v>
      </c>
      <c r="W28" s="293">
        <f>SUM(W29:W45)</f>
        <v>4004.778</v>
      </c>
      <c r="X28" s="222">
        <f t="shared" si="22"/>
        <v>90298.69800000002</v>
      </c>
      <c r="Y28" s="221">
        <f t="shared" si="23"/>
        <v>0.11437434014829306</v>
      </c>
    </row>
    <row r="29" spans="1:25" ht="19.5" customHeight="1">
      <c r="A29" s="234" t="s">
        <v>173</v>
      </c>
      <c r="B29" s="231">
        <v>1504.8339999999998</v>
      </c>
      <c r="C29" s="229">
        <v>1687.0010000000002</v>
      </c>
      <c r="D29" s="230">
        <v>0</v>
      </c>
      <c r="E29" s="277">
        <v>0</v>
      </c>
      <c r="F29" s="230">
        <f t="shared" si="16"/>
        <v>3191.835</v>
      </c>
      <c r="G29" s="232">
        <f t="shared" si="17"/>
        <v>0.06365624600071226</v>
      </c>
      <c r="H29" s="231">
        <v>1917.712</v>
      </c>
      <c r="I29" s="229">
        <v>2155.533</v>
      </c>
      <c r="J29" s="230"/>
      <c r="K29" s="229"/>
      <c r="L29" s="230">
        <f t="shared" si="18"/>
        <v>4073.245</v>
      </c>
      <c r="M29" s="389">
        <f t="shared" si="19"/>
        <v>-0.21639012629979293</v>
      </c>
      <c r="N29" s="394">
        <v>17765.556000000008</v>
      </c>
      <c r="O29" s="229">
        <v>18140.75</v>
      </c>
      <c r="P29" s="230"/>
      <c r="Q29" s="229"/>
      <c r="R29" s="230">
        <f t="shared" si="20"/>
        <v>35906.30600000001</v>
      </c>
      <c r="S29" s="409">
        <f t="shared" si="21"/>
        <v>0.06662937338891008</v>
      </c>
      <c r="T29" s="231">
        <v>18113.652000000006</v>
      </c>
      <c r="U29" s="229">
        <v>16331.245999999996</v>
      </c>
      <c r="V29" s="230"/>
      <c r="W29" s="277"/>
      <c r="X29" s="230">
        <f t="shared" si="22"/>
        <v>34444.898</v>
      </c>
      <c r="Y29" s="228">
        <f t="shared" si="23"/>
        <v>0.04242741552029017</v>
      </c>
    </row>
    <row r="30" spans="1:25" ht="19.5" customHeight="1">
      <c r="A30" s="234" t="s">
        <v>156</v>
      </c>
      <c r="B30" s="231">
        <v>1119.731</v>
      </c>
      <c r="C30" s="229">
        <v>1189.7700000000002</v>
      </c>
      <c r="D30" s="230">
        <v>0</v>
      </c>
      <c r="E30" s="277">
        <v>0</v>
      </c>
      <c r="F30" s="230">
        <f t="shared" si="16"/>
        <v>2309.501</v>
      </c>
      <c r="G30" s="232">
        <f t="shared" si="17"/>
        <v>0.04605944975065785</v>
      </c>
      <c r="H30" s="231">
        <v>779.0740000000001</v>
      </c>
      <c r="I30" s="229">
        <v>603.261</v>
      </c>
      <c r="J30" s="230">
        <v>0</v>
      </c>
      <c r="K30" s="229">
        <v>0</v>
      </c>
      <c r="L30" s="230">
        <f t="shared" si="18"/>
        <v>1382.335</v>
      </c>
      <c r="M30" s="389">
        <f t="shared" si="19"/>
        <v>0.6707245349354536</v>
      </c>
      <c r="N30" s="394">
        <v>10924.386000000002</v>
      </c>
      <c r="O30" s="229">
        <v>9332.664999999999</v>
      </c>
      <c r="P30" s="230">
        <v>0</v>
      </c>
      <c r="Q30" s="229">
        <v>0</v>
      </c>
      <c r="R30" s="230">
        <f t="shared" si="20"/>
        <v>20257.051</v>
      </c>
      <c r="S30" s="409">
        <f t="shared" si="21"/>
        <v>0.03758990453758161</v>
      </c>
      <c r="T30" s="231">
        <v>10639.314</v>
      </c>
      <c r="U30" s="229">
        <v>9287.095</v>
      </c>
      <c r="V30" s="230">
        <v>0</v>
      </c>
      <c r="W30" s="229">
        <v>0</v>
      </c>
      <c r="X30" s="230">
        <f t="shared" si="22"/>
        <v>19926.409</v>
      </c>
      <c r="Y30" s="228">
        <f t="shared" si="23"/>
        <v>0.0165931553447487</v>
      </c>
    </row>
    <row r="31" spans="1:25" ht="19.5" customHeight="1">
      <c r="A31" s="234" t="s">
        <v>181</v>
      </c>
      <c r="B31" s="231">
        <v>429.407</v>
      </c>
      <c r="C31" s="229">
        <v>866.054</v>
      </c>
      <c r="D31" s="230">
        <v>0</v>
      </c>
      <c r="E31" s="277">
        <v>0</v>
      </c>
      <c r="F31" s="230">
        <f t="shared" si="16"/>
        <v>1295.461</v>
      </c>
      <c r="G31" s="232">
        <f t="shared" si="17"/>
        <v>0.025835979648173767</v>
      </c>
      <c r="H31" s="231">
        <v>305.037</v>
      </c>
      <c r="I31" s="229">
        <v>597.027</v>
      </c>
      <c r="J31" s="230"/>
      <c r="K31" s="229"/>
      <c r="L31" s="230">
        <f t="shared" si="18"/>
        <v>902.0640000000001</v>
      </c>
      <c r="M31" s="389">
        <f t="shared" si="19"/>
        <v>0.4361076375955586</v>
      </c>
      <c r="N31" s="394">
        <v>3644.9790000000003</v>
      </c>
      <c r="O31" s="229">
        <v>8160.355</v>
      </c>
      <c r="P31" s="230"/>
      <c r="Q31" s="229"/>
      <c r="R31" s="230">
        <f t="shared" si="20"/>
        <v>11805.333999999999</v>
      </c>
      <c r="S31" s="409">
        <f t="shared" si="21"/>
        <v>0.021906514333911012</v>
      </c>
      <c r="T31" s="231">
        <v>1135.824</v>
      </c>
      <c r="U31" s="229">
        <v>2085.2780000000002</v>
      </c>
      <c r="V31" s="230"/>
      <c r="W31" s="229"/>
      <c r="X31" s="230">
        <f t="shared" si="22"/>
        <v>3221.1020000000003</v>
      </c>
      <c r="Y31" s="228">
        <f t="shared" si="23"/>
        <v>2.6649985005131778</v>
      </c>
    </row>
    <row r="32" spans="1:25" ht="19.5" customHeight="1">
      <c r="A32" s="234" t="s">
        <v>214</v>
      </c>
      <c r="B32" s="231">
        <v>327.047</v>
      </c>
      <c r="C32" s="229">
        <v>195.226</v>
      </c>
      <c r="D32" s="230">
        <v>0</v>
      </c>
      <c r="E32" s="277">
        <v>0</v>
      </c>
      <c r="F32" s="230">
        <f aca="true" t="shared" si="24" ref="F32:F43">SUM(B32:E32)</f>
        <v>522.273</v>
      </c>
      <c r="G32" s="232">
        <f aca="true" t="shared" si="25" ref="G32:G43">F32/$F$9</f>
        <v>0.010415932705647378</v>
      </c>
      <c r="H32" s="231">
        <v>102.055</v>
      </c>
      <c r="I32" s="229">
        <v>149.055</v>
      </c>
      <c r="J32" s="230"/>
      <c r="K32" s="229"/>
      <c r="L32" s="230">
        <f aca="true" t="shared" si="26" ref="L32:L43">SUM(H32:K32)</f>
        <v>251.11</v>
      </c>
      <c r="M32" s="389">
        <f aca="true" t="shared" si="27" ref="M32:M43">IF(ISERROR(F32/L32-1),"         /0",(F32/L32-1))</f>
        <v>1.0798574329974913</v>
      </c>
      <c r="N32" s="394">
        <v>1749.36</v>
      </c>
      <c r="O32" s="229">
        <v>1723.5790000000002</v>
      </c>
      <c r="P32" s="230"/>
      <c r="Q32" s="229"/>
      <c r="R32" s="230">
        <f aca="true" t="shared" si="28" ref="R32:R43">SUM(N32:Q32)</f>
        <v>3472.9390000000003</v>
      </c>
      <c r="S32" s="409">
        <f aca="true" t="shared" si="29" ref="S32:S43">R32/$R$9</f>
        <v>0.006444543456737319</v>
      </c>
      <c r="T32" s="231">
        <v>2660.629</v>
      </c>
      <c r="U32" s="229">
        <v>2289.9669999999996</v>
      </c>
      <c r="V32" s="230"/>
      <c r="W32" s="229"/>
      <c r="X32" s="230">
        <f aca="true" t="shared" si="30" ref="X32:X43">SUM(T32:W32)</f>
        <v>4950.596</v>
      </c>
      <c r="Y32" s="228">
        <f aca="true" t="shared" si="31" ref="Y32:Y43">IF(ISERROR(R32/X32-1),"         /0",IF(R32/X32&gt;5,"  *  ",(R32/X32-1)))</f>
        <v>-0.29848062738304626</v>
      </c>
    </row>
    <row r="33" spans="1:25" ht="19.5" customHeight="1">
      <c r="A33" s="234" t="s">
        <v>205</v>
      </c>
      <c r="B33" s="231">
        <v>0</v>
      </c>
      <c r="C33" s="229">
        <v>0</v>
      </c>
      <c r="D33" s="230">
        <v>137.155</v>
      </c>
      <c r="E33" s="277">
        <v>318.496</v>
      </c>
      <c r="F33" s="230">
        <f t="shared" si="24"/>
        <v>455.65099999999995</v>
      </c>
      <c r="G33" s="232">
        <f t="shared" si="25"/>
        <v>0.009087259255716709</v>
      </c>
      <c r="H33" s="231">
        <v>0</v>
      </c>
      <c r="I33" s="229">
        <v>0</v>
      </c>
      <c r="J33" s="230">
        <v>71.806</v>
      </c>
      <c r="K33" s="229"/>
      <c r="L33" s="230">
        <f t="shared" si="26"/>
        <v>71.806</v>
      </c>
      <c r="M33" s="389">
        <f t="shared" si="27"/>
        <v>5.345583934490153</v>
      </c>
      <c r="N33" s="394">
        <v>0</v>
      </c>
      <c r="O33" s="229">
        <v>0.3</v>
      </c>
      <c r="P33" s="230">
        <v>1115.612</v>
      </c>
      <c r="Q33" s="229">
        <v>543.4390000000001</v>
      </c>
      <c r="R33" s="230">
        <f t="shared" si="28"/>
        <v>1659.351</v>
      </c>
      <c r="S33" s="409">
        <f t="shared" si="29"/>
        <v>0.0030791671346604493</v>
      </c>
      <c r="T33" s="231">
        <v>0</v>
      </c>
      <c r="U33" s="229">
        <v>0</v>
      </c>
      <c r="V33" s="230">
        <v>71.806</v>
      </c>
      <c r="W33" s="229"/>
      <c r="X33" s="230">
        <f t="shared" si="30"/>
        <v>71.806</v>
      </c>
      <c r="Y33" s="228" t="str">
        <f t="shared" si="31"/>
        <v>  *  </v>
      </c>
    </row>
    <row r="34" spans="1:25" ht="19.5" customHeight="1">
      <c r="A34" s="234" t="s">
        <v>157</v>
      </c>
      <c r="B34" s="231">
        <v>195.122</v>
      </c>
      <c r="C34" s="229">
        <v>213.995</v>
      </c>
      <c r="D34" s="230">
        <v>0</v>
      </c>
      <c r="E34" s="277">
        <v>0</v>
      </c>
      <c r="F34" s="230">
        <f t="shared" si="24"/>
        <v>409.117</v>
      </c>
      <c r="G34" s="232">
        <f t="shared" si="25"/>
        <v>0.008159210108001635</v>
      </c>
      <c r="H34" s="231">
        <v>0</v>
      </c>
      <c r="I34" s="229">
        <v>0</v>
      </c>
      <c r="J34" s="230"/>
      <c r="K34" s="229"/>
      <c r="L34" s="230">
        <f t="shared" si="26"/>
        <v>0</v>
      </c>
      <c r="M34" s="389" t="str">
        <f t="shared" si="27"/>
        <v>         /0</v>
      </c>
      <c r="N34" s="394">
        <v>1924.775</v>
      </c>
      <c r="O34" s="229">
        <v>1611.0169999999998</v>
      </c>
      <c r="P34" s="230"/>
      <c r="Q34" s="229"/>
      <c r="R34" s="230">
        <f t="shared" si="28"/>
        <v>3535.792</v>
      </c>
      <c r="S34" s="409">
        <f t="shared" si="29"/>
        <v>0.0065611763402651626</v>
      </c>
      <c r="T34" s="231">
        <v>0</v>
      </c>
      <c r="U34" s="229">
        <v>0</v>
      </c>
      <c r="V34" s="230">
        <v>0</v>
      </c>
      <c r="W34" s="229">
        <v>0</v>
      </c>
      <c r="X34" s="230">
        <f t="shared" si="30"/>
        <v>0</v>
      </c>
      <c r="Y34" s="228" t="str">
        <f t="shared" si="31"/>
        <v>         /0</v>
      </c>
    </row>
    <row r="35" spans="1:25" ht="19.5" customHeight="1">
      <c r="A35" s="234" t="s">
        <v>170</v>
      </c>
      <c r="B35" s="231">
        <v>190.956</v>
      </c>
      <c r="C35" s="229">
        <v>200.314</v>
      </c>
      <c r="D35" s="230">
        <v>0</v>
      </c>
      <c r="E35" s="277">
        <v>0</v>
      </c>
      <c r="F35" s="230">
        <f>SUM(B35:E35)</f>
        <v>391.27</v>
      </c>
      <c r="G35" s="232">
        <f>F35/$F$9</f>
        <v>0.007803279108318158</v>
      </c>
      <c r="H35" s="231">
        <v>128.5</v>
      </c>
      <c r="I35" s="229">
        <v>113.187</v>
      </c>
      <c r="J35" s="230"/>
      <c r="K35" s="229"/>
      <c r="L35" s="230">
        <f>SUM(H35:K35)</f>
        <v>241.687</v>
      </c>
      <c r="M35" s="389">
        <f>IF(ISERROR(F35/L35-1),"         /0",(F35/L35-1))</f>
        <v>0.6189120639504813</v>
      </c>
      <c r="N35" s="394">
        <v>1687.402</v>
      </c>
      <c r="O35" s="229">
        <v>1532.392</v>
      </c>
      <c r="P35" s="230"/>
      <c r="Q35" s="229"/>
      <c r="R35" s="230">
        <f>SUM(N35:Q35)</f>
        <v>3219.794</v>
      </c>
      <c r="S35" s="409">
        <f>R35/$R$9</f>
        <v>0.00597479608905946</v>
      </c>
      <c r="T35" s="231">
        <v>1033.931</v>
      </c>
      <c r="U35" s="229">
        <v>684.821</v>
      </c>
      <c r="V35" s="230"/>
      <c r="W35" s="229"/>
      <c r="X35" s="230">
        <f>SUM(T35:W35)</f>
        <v>1718.752</v>
      </c>
      <c r="Y35" s="228">
        <f>IF(ISERROR(R35/X35-1),"         /0",IF(R35/X35&gt;5,"  *  ",(R35/X35-1)))</f>
        <v>0.87333251103126</v>
      </c>
    </row>
    <row r="36" spans="1:25" ht="19.5" customHeight="1">
      <c r="A36" s="234" t="s">
        <v>179</v>
      </c>
      <c r="B36" s="231">
        <v>161.709</v>
      </c>
      <c r="C36" s="229">
        <v>118.03500000000001</v>
      </c>
      <c r="D36" s="230">
        <v>0</v>
      </c>
      <c r="E36" s="277">
        <v>0</v>
      </c>
      <c r="F36" s="230">
        <f>SUM(B36:E36)</f>
        <v>279.744</v>
      </c>
      <c r="G36" s="232">
        <f>F36/$F$9</f>
        <v>0.005579064356780114</v>
      </c>
      <c r="H36" s="231">
        <v>141.26999999999998</v>
      </c>
      <c r="I36" s="229">
        <v>167.569</v>
      </c>
      <c r="J36" s="230"/>
      <c r="K36" s="229"/>
      <c r="L36" s="230">
        <f>SUM(H36:K36)</f>
        <v>308.83899999999994</v>
      </c>
      <c r="M36" s="389">
        <f>IF(ISERROR(F36/L36-1),"         /0",(F36/L36-1))</f>
        <v>-0.09420766159714256</v>
      </c>
      <c r="N36" s="394">
        <v>1531.0380000000002</v>
      </c>
      <c r="O36" s="229">
        <v>1016.5089999999997</v>
      </c>
      <c r="P36" s="230">
        <v>0</v>
      </c>
      <c r="Q36" s="229">
        <v>0</v>
      </c>
      <c r="R36" s="230">
        <f>SUM(N36:Q36)</f>
        <v>2547.547</v>
      </c>
      <c r="S36" s="409">
        <f>R36/$R$9</f>
        <v>0.004727344001602327</v>
      </c>
      <c r="T36" s="231">
        <v>1317.4630000000002</v>
      </c>
      <c r="U36" s="229">
        <v>1201.377</v>
      </c>
      <c r="V36" s="230">
        <v>0</v>
      </c>
      <c r="W36" s="229">
        <v>0</v>
      </c>
      <c r="X36" s="230">
        <f>SUM(T36:W36)</f>
        <v>2518.84</v>
      </c>
      <c r="Y36" s="228">
        <f>IF(ISERROR(R36/X36-1),"         /0",IF(R36/X36&gt;5,"  *  ",(R36/X36-1)))</f>
        <v>0.011396912864651831</v>
      </c>
    </row>
    <row r="37" spans="1:25" ht="19.5" customHeight="1">
      <c r="A37" s="234" t="s">
        <v>177</v>
      </c>
      <c r="B37" s="231">
        <v>88.763</v>
      </c>
      <c r="C37" s="229">
        <v>190.751</v>
      </c>
      <c r="D37" s="230">
        <v>0</v>
      </c>
      <c r="E37" s="277">
        <v>0</v>
      </c>
      <c r="F37" s="230">
        <f>SUM(B37:E37)</f>
        <v>279.514</v>
      </c>
      <c r="G37" s="232">
        <f>F37/$F$9</f>
        <v>0.00557447736009007</v>
      </c>
      <c r="H37" s="231">
        <v>99.584</v>
      </c>
      <c r="I37" s="229">
        <v>250.645</v>
      </c>
      <c r="J37" s="230"/>
      <c r="K37" s="229"/>
      <c r="L37" s="230">
        <f>SUM(H37:K37)</f>
        <v>350.22900000000004</v>
      </c>
      <c r="M37" s="389">
        <f>IF(ISERROR(F37/L37-1),"         /0",(F37/L37-1))</f>
        <v>-0.20191074982368684</v>
      </c>
      <c r="N37" s="394">
        <v>976.3789999999998</v>
      </c>
      <c r="O37" s="229">
        <v>2236.206</v>
      </c>
      <c r="P37" s="230"/>
      <c r="Q37" s="229"/>
      <c r="R37" s="230">
        <f>SUM(N37:Q37)</f>
        <v>3212.585</v>
      </c>
      <c r="S37" s="409">
        <f>R37/$R$9</f>
        <v>0.005961418741003644</v>
      </c>
      <c r="T37" s="231">
        <v>1182.676</v>
      </c>
      <c r="U37" s="229">
        <v>2491.188</v>
      </c>
      <c r="V37" s="230"/>
      <c r="W37" s="229"/>
      <c r="X37" s="230">
        <f>SUM(T37:W37)</f>
        <v>3673.864</v>
      </c>
      <c r="Y37" s="228">
        <f>IF(ISERROR(R37/X37-1),"         /0",IF(R37/X37&gt;5,"  *  ",(R37/X37-1)))</f>
        <v>-0.1255569068424961</v>
      </c>
    </row>
    <row r="38" spans="1:25" ht="19.5" customHeight="1">
      <c r="A38" s="234" t="s">
        <v>209</v>
      </c>
      <c r="B38" s="231">
        <v>0</v>
      </c>
      <c r="C38" s="229">
        <v>177.36999999999998</v>
      </c>
      <c r="D38" s="230">
        <v>0</v>
      </c>
      <c r="E38" s="277">
        <v>0</v>
      </c>
      <c r="F38" s="230">
        <f>SUM(B38:E38)</f>
        <v>177.36999999999998</v>
      </c>
      <c r="G38" s="232">
        <f>F38/$F$9</f>
        <v>0.0035373721865780447</v>
      </c>
      <c r="H38" s="231"/>
      <c r="I38" s="229">
        <v>184.68200000000002</v>
      </c>
      <c r="J38" s="230"/>
      <c r="K38" s="229"/>
      <c r="L38" s="230">
        <f>SUM(H38:K38)</f>
        <v>184.68200000000002</v>
      </c>
      <c r="M38" s="389">
        <f>IF(ISERROR(F38/L38-1),"         /0",(F38/L38-1))</f>
        <v>-0.03959238041606672</v>
      </c>
      <c r="N38" s="394"/>
      <c r="O38" s="229">
        <v>3357.7780000000002</v>
      </c>
      <c r="P38" s="230"/>
      <c r="Q38" s="229"/>
      <c r="R38" s="230">
        <f>SUM(N38:Q38)</f>
        <v>3357.7780000000002</v>
      </c>
      <c r="S38" s="409">
        <f>R38/$R$9</f>
        <v>0.006230845470961776</v>
      </c>
      <c r="T38" s="231"/>
      <c r="U38" s="229">
        <v>2687.844</v>
      </c>
      <c r="V38" s="230"/>
      <c r="W38" s="229"/>
      <c r="X38" s="230">
        <f>SUM(T38:W38)</f>
        <v>2687.844</v>
      </c>
      <c r="Y38" s="228">
        <f>IF(ISERROR(R38/X38-1),"         /0",IF(R38/X38&gt;5,"  *  ",(R38/X38-1)))</f>
        <v>0.24924586397127224</v>
      </c>
    </row>
    <row r="39" spans="1:25" ht="19.5" customHeight="1">
      <c r="A39" s="234" t="s">
        <v>212</v>
      </c>
      <c r="B39" s="231">
        <v>0</v>
      </c>
      <c r="C39" s="229">
        <v>0</v>
      </c>
      <c r="D39" s="230">
        <v>159.132</v>
      </c>
      <c r="E39" s="277">
        <v>0</v>
      </c>
      <c r="F39" s="230">
        <f>SUM(B39:E39)</f>
        <v>159.132</v>
      </c>
      <c r="G39" s="232">
        <f>F39/$F$9</f>
        <v>0.0031736432925214947</v>
      </c>
      <c r="H39" s="231"/>
      <c r="I39" s="229"/>
      <c r="J39" s="230"/>
      <c r="K39" s="229"/>
      <c r="L39" s="230">
        <f>SUM(H39:K39)</f>
        <v>0</v>
      </c>
      <c r="M39" s="389" t="str">
        <f>IF(ISERROR(F39/L39-1),"         /0",(F39/L39-1))</f>
        <v>         /0</v>
      </c>
      <c r="N39" s="394"/>
      <c r="O39" s="229"/>
      <c r="P39" s="230">
        <v>352.75699999999995</v>
      </c>
      <c r="Q39" s="229">
        <v>1979.729</v>
      </c>
      <c r="R39" s="230">
        <f>SUM(N39:Q39)</f>
        <v>2332.486</v>
      </c>
      <c r="S39" s="409">
        <f>R39/$R$9</f>
        <v>0.004328267035278016</v>
      </c>
      <c r="T39" s="231"/>
      <c r="U39" s="229"/>
      <c r="V39" s="230"/>
      <c r="W39" s="229"/>
      <c r="X39" s="230">
        <f>SUM(T39:W39)</f>
        <v>0</v>
      </c>
      <c r="Y39" s="228" t="str">
        <f>IF(ISERROR(R39/X39-1),"         /0",IF(R39/X39&gt;5,"  *  ",(R39/X39-1)))</f>
        <v>         /0</v>
      </c>
    </row>
    <row r="40" spans="1:25" ht="19.5" customHeight="1">
      <c r="A40" s="234" t="s">
        <v>195</v>
      </c>
      <c r="B40" s="231">
        <v>46.242</v>
      </c>
      <c r="C40" s="229">
        <v>81.515</v>
      </c>
      <c r="D40" s="230">
        <v>0</v>
      </c>
      <c r="E40" s="277">
        <v>0</v>
      </c>
      <c r="F40" s="230">
        <f t="shared" si="24"/>
        <v>127.757</v>
      </c>
      <c r="G40" s="232">
        <f t="shared" si="25"/>
        <v>0.002547917113608002</v>
      </c>
      <c r="H40" s="231">
        <v>41.008</v>
      </c>
      <c r="I40" s="229">
        <v>115.68599999999999</v>
      </c>
      <c r="J40" s="230"/>
      <c r="K40" s="229"/>
      <c r="L40" s="230">
        <f t="shared" si="26"/>
        <v>156.694</v>
      </c>
      <c r="M40" s="389">
        <f t="shared" si="27"/>
        <v>-0.18467203594266524</v>
      </c>
      <c r="N40" s="394">
        <v>435.698</v>
      </c>
      <c r="O40" s="229">
        <v>995.6310000000001</v>
      </c>
      <c r="P40" s="230"/>
      <c r="Q40" s="229"/>
      <c r="R40" s="230">
        <f t="shared" si="28"/>
        <v>1431.3290000000002</v>
      </c>
      <c r="S40" s="409">
        <f t="shared" si="29"/>
        <v>0.0026560391476465233</v>
      </c>
      <c r="T40" s="231">
        <v>509.182</v>
      </c>
      <c r="U40" s="229">
        <v>821.4490000000001</v>
      </c>
      <c r="V40" s="230"/>
      <c r="W40" s="229"/>
      <c r="X40" s="230">
        <f t="shared" si="30"/>
        <v>1330.631</v>
      </c>
      <c r="Y40" s="228">
        <f t="shared" si="31"/>
        <v>0.07567687811271506</v>
      </c>
    </row>
    <row r="41" spans="1:25" ht="19.5" customHeight="1">
      <c r="A41" s="234" t="s">
        <v>185</v>
      </c>
      <c r="B41" s="231">
        <v>50.045</v>
      </c>
      <c r="C41" s="229">
        <v>34.915</v>
      </c>
      <c r="D41" s="230">
        <v>0</v>
      </c>
      <c r="E41" s="277">
        <v>0</v>
      </c>
      <c r="F41" s="230">
        <f t="shared" si="24"/>
        <v>84.96000000000001</v>
      </c>
      <c r="G41" s="232">
        <f t="shared" si="25"/>
        <v>0.0016943966903741937</v>
      </c>
      <c r="H41" s="231">
        <v>89.037</v>
      </c>
      <c r="I41" s="229">
        <v>38.875</v>
      </c>
      <c r="J41" s="230"/>
      <c r="K41" s="229"/>
      <c r="L41" s="230">
        <f t="shared" si="26"/>
        <v>127.912</v>
      </c>
      <c r="M41" s="389">
        <f t="shared" si="27"/>
        <v>-0.33579335793357934</v>
      </c>
      <c r="N41" s="394">
        <v>562.6999999999998</v>
      </c>
      <c r="O41" s="229">
        <v>309.00300000000004</v>
      </c>
      <c r="P41" s="230"/>
      <c r="Q41" s="229"/>
      <c r="R41" s="230">
        <f t="shared" si="28"/>
        <v>871.7029999999999</v>
      </c>
      <c r="S41" s="409">
        <f t="shared" si="29"/>
        <v>0.001617571706519547</v>
      </c>
      <c r="T41" s="231">
        <v>1326.282</v>
      </c>
      <c r="U41" s="229">
        <v>1048.042</v>
      </c>
      <c r="V41" s="230"/>
      <c r="W41" s="229"/>
      <c r="X41" s="230">
        <f t="shared" si="30"/>
        <v>2374.3239999999996</v>
      </c>
      <c r="Y41" s="228">
        <f t="shared" si="31"/>
        <v>-0.6328626590136814</v>
      </c>
    </row>
    <row r="42" spans="1:25" ht="19.5" customHeight="1">
      <c r="A42" s="234" t="s">
        <v>200</v>
      </c>
      <c r="B42" s="231">
        <v>31.064</v>
      </c>
      <c r="C42" s="229">
        <v>48.1</v>
      </c>
      <c r="D42" s="230">
        <v>0</v>
      </c>
      <c r="E42" s="277">
        <v>0</v>
      </c>
      <c r="F42" s="230">
        <f t="shared" si="24"/>
        <v>79.164</v>
      </c>
      <c r="G42" s="232">
        <f t="shared" si="25"/>
        <v>0.0015788043737851067</v>
      </c>
      <c r="H42" s="231">
        <v>0</v>
      </c>
      <c r="I42" s="229">
        <v>0</v>
      </c>
      <c r="J42" s="230"/>
      <c r="K42" s="229"/>
      <c r="L42" s="230">
        <f t="shared" si="26"/>
        <v>0</v>
      </c>
      <c r="M42" s="389" t="str">
        <f t="shared" si="27"/>
        <v>         /0</v>
      </c>
      <c r="N42" s="394">
        <v>171.09399999999997</v>
      </c>
      <c r="O42" s="229">
        <v>206.841</v>
      </c>
      <c r="P42" s="230"/>
      <c r="Q42" s="229"/>
      <c r="R42" s="230">
        <f t="shared" si="28"/>
        <v>377.93499999999995</v>
      </c>
      <c r="S42" s="409">
        <f t="shared" si="29"/>
        <v>0.000701313363500487</v>
      </c>
      <c r="T42" s="231">
        <v>0</v>
      </c>
      <c r="U42" s="229">
        <v>0</v>
      </c>
      <c r="V42" s="230">
        <v>0</v>
      </c>
      <c r="W42" s="229">
        <v>0</v>
      </c>
      <c r="X42" s="230">
        <f t="shared" si="30"/>
        <v>0</v>
      </c>
      <c r="Y42" s="228" t="str">
        <f t="shared" si="31"/>
        <v>         /0</v>
      </c>
    </row>
    <row r="43" spans="1:25" ht="19.5" customHeight="1">
      <c r="A43" s="234" t="s">
        <v>215</v>
      </c>
      <c r="B43" s="231">
        <v>0</v>
      </c>
      <c r="C43" s="229">
        <v>53.685</v>
      </c>
      <c r="D43" s="230">
        <v>0</v>
      </c>
      <c r="E43" s="277">
        <v>0</v>
      </c>
      <c r="F43" s="230">
        <f t="shared" si="24"/>
        <v>53.685</v>
      </c>
      <c r="G43" s="232">
        <f t="shared" si="25"/>
        <v>0.0010706648578476764</v>
      </c>
      <c r="H43" s="231"/>
      <c r="I43" s="229">
        <v>2.7</v>
      </c>
      <c r="J43" s="230"/>
      <c r="K43" s="229"/>
      <c r="L43" s="230">
        <f t="shared" si="26"/>
        <v>2.7</v>
      </c>
      <c r="M43" s="389">
        <f t="shared" si="27"/>
        <v>18.883333333333333</v>
      </c>
      <c r="N43" s="394"/>
      <c r="O43" s="229">
        <v>355.44599999999986</v>
      </c>
      <c r="P43" s="230"/>
      <c r="Q43" s="229"/>
      <c r="R43" s="230">
        <f t="shared" si="28"/>
        <v>355.44599999999986</v>
      </c>
      <c r="S43" s="409">
        <f t="shared" si="29"/>
        <v>0.0006595817529543282</v>
      </c>
      <c r="T43" s="231">
        <v>88.513</v>
      </c>
      <c r="U43" s="229">
        <v>1331.8809999999999</v>
      </c>
      <c r="V43" s="230"/>
      <c r="W43" s="229"/>
      <c r="X43" s="230">
        <f t="shared" si="30"/>
        <v>1420.3939999999998</v>
      </c>
      <c r="Y43" s="228">
        <f t="shared" si="31"/>
        <v>-0.7497553495720202</v>
      </c>
    </row>
    <row r="44" spans="1:25" ht="19.5" customHeight="1">
      <c r="A44" s="234" t="s">
        <v>219</v>
      </c>
      <c r="B44" s="231">
        <v>0</v>
      </c>
      <c r="C44" s="229">
        <v>0</v>
      </c>
      <c r="D44" s="230">
        <v>1.706</v>
      </c>
      <c r="E44" s="277">
        <v>49.75</v>
      </c>
      <c r="F44" s="230">
        <f aca="true" t="shared" si="32" ref="F44:F58">SUM(B44:E44)</f>
        <v>51.456</v>
      </c>
      <c r="G44" s="232">
        <f aca="true" t="shared" si="33" ref="G44:G58">F44/$F$9</f>
        <v>0.0010262108768819976</v>
      </c>
      <c r="H44" s="231"/>
      <c r="I44" s="229"/>
      <c r="J44" s="230"/>
      <c r="K44" s="229">
        <v>1.174</v>
      </c>
      <c r="L44" s="230">
        <f aca="true" t="shared" si="34" ref="L44:L58">SUM(H44:K44)</f>
        <v>1.174</v>
      </c>
      <c r="M44" s="389">
        <f aca="true" t="shared" si="35" ref="M44:M54">IF(ISERROR(F44/L44-1),"         /0",(F44/L44-1))</f>
        <v>42.82964224872232</v>
      </c>
      <c r="N44" s="394"/>
      <c r="O44" s="229"/>
      <c r="P44" s="230">
        <v>10.575999999999999</v>
      </c>
      <c r="Q44" s="229">
        <v>290.90700000000004</v>
      </c>
      <c r="R44" s="230">
        <f aca="true" t="shared" si="36" ref="R44:R59">SUM(N44:Q44)</f>
        <v>301.48300000000006</v>
      </c>
      <c r="S44" s="409">
        <f aca="true" t="shared" si="37" ref="S44:S58">R44/$R$9</f>
        <v>0.0005594455574853279</v>
      </c>
      <c r="T44" s="231"/>
      <c r="U44" s="229"/>
      <c r="V44" s="230">
        <v>50.768</v>
      </c>
      <c r="W44" s="229">
        <v>439.273</v>
      </c>
      <c r="X44" s="230">
        <f aca="true" t="shared" si="38" ref="X44:X58">SUM(T44:W44)</f>
        <v>490.04100000000005</v>
      </c>
      <c r="Y44" s="228">
        <f aca="true" t="shared" si="39" ref="Y44:Y58">IF(ISERROR(R44/X44-1),"         /0",IF(R44/X44&gt;5,"  *  ",(R44/X44-1)))</f>
        <v>-0.3847800490163067</v>
      </c>
    </row>
    <row r="45" spans="1:25" ht="19.5" customHeight="1" thickBot="1">
      <c r="A45" s="234" t="s">
        <v>168</v>
      </c>
      <c r="B45" s="231">
        <v>11.253</v>
      </c>
      <c r="C45" s="229">
        <v>1.181</v>
      </c>
      <c r="D45" s="230">
        <v>0</v>
      </c>
      <c r="E45" s="277">
        <v>19.694</v>
      </c>
      <c r="F45" s="230">
        <f t="shared" si="32"/>
        <v>32.128</v>
      </c>
      <c r="G45" s="232">
        <f t="shared" si="33"/>
        <v>0.0006407436072074163</v>
      </c>
      <c r="H45" s="231">
        <v>625.0730000000001</v>
      </c>
      <c r="I45" s="229">
        <v>137.10500000000002</v>
      </c>
      <c r="J45" s="230">
        <v>42</v>
      </c>
      <c r="K45" s="229">
        <v>351.137</v>
      </c>
      <c r="L45" s="230">
        <f t="shared" si="34"/>
        <v>1155.315</v>
      </c>
      <c r="M45" s="389">
        <f t="shared" si="35"/>
        <v>-0.9721911340197262</v>
      </c>
      <c r="N45" s="394">
        <v>1751.8000000000002</v>
      </c>
      <c r="O45" s="229">
        <v>2146.908</v>
      </c>
      <c r="P45" s="230">
        <v>610.3770000000002</v>
      </c>
      <c r="Q45" s="229">
        <v>1472.608</v>
      </c>
      <c r="R45" s="230">
        <f t="shared" si="36"/>
        <v>5981.693</v>
      </c>
      <c r="S45" s="409">
        <f t="shared" si="37"/>
        <v>0.011099901404361383</v>
      </c>
      <c r="T45" s="231">
        <v>3370.925</v>
      </c>
      <c r="U45" s="229">
        <v>3488.359999999999</v>
      </c>
      <c r="V45" s="230">
        <v>1044.4070000000002</v>
      </c>
      <c r="W45" s="229">
        <v>3565.5049999999997</v>
      </c>
      <c r="X45" s="230">
        <f t="shared" si="38"/>
        <v>11469.197</v>
      </c>
      <c r="Y45" s="228">
        <f t="shared" si="39"/>
        <v>-0.478455815171716</v>
      </c>
    </row>
    <row r="46" spans="1:25" s="220" customFormat="1" ht="19.5" customHeight="1">
      <c r="A46" s="227" t="s">
        <v>57</v>
      </c>
      <c r="B46" s="224">
        <f>SUM(B47:B55)</f>
        <v>1326.117</v>
      </c>
      <c r="C46" s="223">
        <f>SUM(C47:C55)</f>
        <v>2154.238</v>
      </c>
      <c r="D46" s="222">
        <f>SUM(D47:D55)</f>
        <v>0</v>
      </c>
      <c r="E46" s="223">
        <f>SUM(E47:E55)</f>
        <v>0</v>
      </c>
      <c r="F46" s="222">
        <f t="shared" si="32"/>
        <v>3480.3549999999996</v>
      </c>
      <c r="G46" s="225">
        <f t="shared" si="33"/>
        <v>0.06941033419641332</v>
      </c>
      <c r="H46" s="224">
        <f>SUM(H47:H55)</f>
        <v>3057.982</v>
      </c>
      <c r="I46" s="223">
        <f>SUM(I47:I55)</f>
        <v>1765.167</v>
      </c>
      <c r="J46" s="222">
        <f>SUM(J47:J55)</f>
        <v>0</v>
      </c>
      <c r="K46" s="223">
        <f>SUM(K47:K55)</f>
        <v>0</v>
      </c>
      <c r="L46" s="222">
        <f t="shared" si="34"/>
        <v>4823.148999999999</v>
      </c>
      <c r="M46" s="387">
        <f t="shared" si="35"/>
        <v>-0.2784060786842787</v>
      </c>
      <c r="N46" s="392">
        <f>SUM(N47:N55)</f>
        <v>24294.068</v>
      </c>
      <c r="O46" s="223">
        <f>SUM(O47:O55)</f>
        <v>20389.932999999997</v>
      </c>
      <c r="P46" s="222">
        <f>SUM(P47:P55)</f>
        <v>610.775</v>
      </c>
      <c r="Q46" s="223">
        <f>SUM(Q47:Q55)</f>
        <v>6.178999999999999</v>
      </c>
      <c r="R46" s="222">
        <f t="shared" si="36"/>
        <v>45300.954999999994</v>
      </c>
      <c r="S46" s="407">
        <f t="shared" si="37"/>
        <v>0.0840625110689251</v>
      </c>
      <c r="T46" s="224">
        <f>SUM(T47:T55)</f>
        <v>28353.597</v>
      </c>
      <c r="U46" s="223">
        <f>SUM(U47:U55)</f>
        <v>17143.566</v>
      </c>
      <c r="V46" s="222">
        <f>SUM(V47:V55)</f>
        <v>184.853</v>
      </c>
      <c r="W46" s="223">
        <f>SUM(W47:W55)</f>
        <v>8.152999999999999</v>
      </c>
      <c r="X46" s="222">
        <f t="shared" si="38"/>
        <v>45690.169</v>
      </c>
      <c r="Y46" s="221">
        <f t="shared" si="39"/>
        <v>-0.008518550237798572</v>
      </c>
    </row>
    <row r="47" spans="1:25" ht="19.5" customHeight="1">
      <c r="A47" s="234" t="s">
        <v>156</v>
      </c>
      <c r="B47" s="231">
        <v>327.201</v>
      </c>
      <c r="C47" s="229">
        <v>775.829</v>
      </c>
      <c r="D47" s="230">
        <v>0</v>
      </c>
      <c r="E47" s="229">
        <v>0</v>
      </c>
      <c r="F47" s="230">
        <f t="shared" si="32"/>
        <v>1103.03</v>
      </c>
      <c r="G47" s="232">
        <f t="shared" si="33"/>
        <v>0.021998238952253377</v>
      </c>
      <c r="H47" s="231">
        <v>82.802</v>
      </c>
      <c r="I47" s="229">
        <v>538.151</v>
      </c>
      <c r="J47" s="230">
        <v>0</v>
      </c>
      <c r="K47" s="229"/>
      <c r="L47" s="230">
        <f t="shared" si="34"/>
        <v>620.953</v>
      </c>
      <c r="M47" s="389">
        <f t="shared" si="35"/>
        <v>0.7763502229637349</v>
      </c>
      <c r="N47" s="394">
        <v>1554.418</v>
      </c>
      <c r="O47" s="229">
        <v>7465.16</v>
      </c>
      <c r="P47" s="230">
        <v>0</v>
      </c>
      <c r="Q47" s="229">
        <v>0</v>
      </c>
      <c r="R47" s="230">
        <f t="shared" si="36"/>
        <v>9019.578</v>
      </c>
      <c r="S47" s="409">
        <f t="shared" si="37"/>
        <v>0.016737138885086048</v>
      </c>
      <c r="T47" s="231">
        <v>879.636</v>
      </c>
      <c r="U47" s="229">
        <v>3700.6950000000006</v>
      </c>
      <c r="V47" s="230">
        <v>0</v>
      </c>
      <c r="W47" s="229">
        <v>0</v>
      </c>
      <c r="X47" s="213">
        <f t="shared" si="38"/>
        <v>4580.331</v>
      </c>
      <c r="Y47" s="228">
        <f t="shared" si="39"/>
        <v>0.9691978592813488</v>
      </c>
    </row>
    <row r="48" spans="1:25" ht="19.5" customHeight="1">
      <c r="A48" s="234" t="s">
        <v>186</v>
      </c>
      <c r="B48" s="231">
        <v>174.405</v>
      </c>
      <c r="C48" s="229">
        <v>490.56999999999994</v>
      </c>
      <c r="D48" s="230">
        <v>0</v>
      </c>
      <c r="E48" s="229">
        <v>0</v>
      </c>
      <c r="F48" s="230">
        <f t="shared" si="32"/>
        <v>664.9749999999999</v>
      </c>
      <c r="G48" s="232">
        <f t="shared" si="33"/>
        <v>0.013261904886788833</v>
      </c>
      <c r="H48" s="231">
        <v>217.63600000000002</v>
      </c>
      <c r="I48" s="229">
        <v>381.145</v>
      </c>
      <c r="J48" s="230"/>
      <c r="K48" s="229"/>
      <c r="L48" s="230">
        <f t="shared" si="34"/>
        <v>598.781</v>
      </c>
      <c r="M48" s="389">
        <f t="shared" si="35"/>
        <v>0.11054792987753448</v>
      </c>
      <c r="N48" s="394">
        <v>2195.52</v>
      </c>
      <c r="O48" s="229">
        <v>4191.302</v>
      </c>
      <c r="P48" s="230"/>
      <c r="Q48" s="229"/>
      <c r="R48" s="230">
        <f t="shared" si="36"/>
        <v>6386.822</v>
      </c>
      <c r="S48" s="409">
        <f t="shared" si="37"/>
        <v>0.011851677190254695</v>
      </c>
      <c r="T48" s="231">
        <v>2389.747</v>
      </c>
      <c r="U48" s="229">
        <v>3798.625</v>
      </c>
      <c r="V48" s="230"/>
      <c r="W48" s="229"/>
      <c r="X48" s="213">
        <f t="shared" si="38"/>
        <v>6188.371999999999</v>
      </c>
      <c r="Y48" s="228">
        <f t="shared" si="39"/>
        <v>0.03206820792285936</v>
      </c>
    </row>
    <row r="49" spans="1:25" ht="19.5" customHeight="1">
      <c r="A49" s="234" t="s">
        <v>218</v>
      </c>
      <c r="B49" s="231">
        <v>423.142</v>
      </c>
      <c r="C49" s="229">
        <v>122.799</v>
      </c>
      <c r="D49" s="230">
        <v>0</v>
      </c>
      <c r="E49" s="229">
        <v>0</v>
      </c>
      <c r="F49" s="230">
        <f t="shared" si="32"/>
        <v>545.941</v>
      </c>
      <c r="G49" s="232">
        <f t="shared" si="33"/>
        <v>0.010887954608516687</v>
      </c>
      <c r="H49" s="231">
        <v>1323.454</v>
      </c>
      <c r="I49" s="229">
        <v>251</v>
      </c>
      <c r="J49" s="230"/>
      <c r="K49" s="229"/>
      <c r="L49" s="230">
        <f t="shared" si="34"/>
        <v>1574.454</v>
      </c>
      <c r="M49" s="389">
        <f t="shared" si="35"/>
        <v>-0.6532505871876854</v>
      </c>
      <c r="N49" s="394">
        <v>7081.9839999999995</v>
      </c>
      <c r="O49" s="229">
        <v>1337.5189999999998</v>
      </c>
      <c r="P49" s="230">
        <v>610.775</v>
      </c>
      <c r="Q49" s="229">
        <v>5.879</v>
      </c>
      <c r="R49" s="230">
        <f t="shared" si="36"/>
        <v>9036.157</v>
      </c>
      <c r="S49" s="409">
        <f t="shared" si="37"/>
        <v>0.01676790363101716</v>
      </c>
      <c r="T49" s="231">
        <v>8644.467</v>
      </c>
      <c r="U49" s="229">
        <v>3837.074</v>
      </c>
      <c r="V49" s="230">
        <v>184.829</v>
      </c>
      <c r="W49" s="229">
        <v>8.03</v>
      </c>
      <c r="X49" s="213">
        <f t="shared" si="38"/>
        <v>12674.400000000001</v>
      </c>
      <c r="Y49" s="228">
        <f t="shared" si="39"/>
        <v>-0.2870544562267249</v>
      </c>
    </row>
    <row r="50" spans="1:25" ht="19.5" customHeight="1">
      <c r="A50" s="234" t="s">
        <v>192</v>
      </c>
      <c r="B50" s="231">
        <v>104.3</v>
      </c>
      <c r="C50" s="229">
        <v>293.579</v>
      </c>
      <c r="D50" s="230">
        <v>0</v>
      </c>
      <c r="E50" s="229">
        <v>0</v>
      </c>
      <c r="F50" s="230">
        <f t="shared" si="32"/>
        <v>397.879</v>
      </c>
      <c r="G50" s="232">
        <f t="shared" si="33"/>
        <v>0.007935085461033355</v>
      </c>
      <c r="H50" s="231">
        <v>133.955</v>
      </c>
      <c r="I50" s="229">
        <v>312.744</v>
      </c>
      <c r="J50" s="230"/>
      <c r="K50" s="229"/>
      <c r="L50" s="230">
        <f t="shared" si="34"/>
        <v>446.69900000000007</v>
      </c>
      <c r="M50" s="389">
        <f t="shared" si="35"/>
        <v>-0.10929059612848935</v>
      </c>
      <c r="N50" s="394">
        <v>1170.404</v>
      </c>
      <c r="O50" s="229">
        <v>3104.8340000000003</v>
      </c>
      <c r="P50" s="230"/>
      <c r="Q50" s="229"/>
      <c r="R50" s="230">
        <f t="shared" si="36"/>
        <v>4275.238</v>
      </c>
      <c r="S50" s="409">
        <f t="shared" si="37"/>
        <v>0.007933325946379922</v>
      </c>
      <c r="T50" s="231">
        <v>1465.6749999999997</v>
      </c>
      <c r="U50" s="229">
        <v>3200.071</v>
      </c>
      <c r="V50" s="230"/>
      <c r="W50" s="229"/>
      <c r="X50" s="213">
        <f t="shared" si="38"/>
        <v>4665.745999999999</v>
      </c>
      <c r="Y50" s="228">
        <f t="shared" si="39"/>
        <v>-0.08369679789684203</v>
      </c>
    </row>
    <row r="51" spans="1:25" ht="19.5" customHeight="1">
      <c r="A51" s="234" t="s">
        <v>189</v>
      </c>
      <c r="B51" s="231">
        <v>13.516</v>
      </c>
      <c r="C51" s="229">
        <v>242.175</v>
      </c>
      <c r="D51" s="230">
        <v>0</v>
      </c>
      <c r="E51" s="229">
        <v>0</v>
      </c>
      <c r="F51" s="230">
        <f t="shared" si="32"/>
        <v>255.691</v>
      </c>
      <c r="G51" s="232">
        <f t="shared" si="33"/>
        <v>0.00509936422032095</v>
      </c>
      <c r="H51" s="231">
        <v>7.725</v>
      </c>
      <c r="I51" s="229">
        <v>225.666</v>
      </c>
      <c r="J51" s="230"/>
      <c r="K51" s="229"/>
      <c r="L51" s="230">
        <f t="shared" si="34"/>
        <v>233.391</v>
      </c>
      <c r="M51" s="389">
        <f t="shared" si="35"/>
        <v>0.09554781461153183</v>
      </c>
      <c r="N51" s="394">
        <v>134.99</v>
      </c>
      <c r="O51" s="229">
        <v>2384.3790000000004</v>
      </c>
      <c r="P51" s="230"/>
      <c r="Q51" s="229"/>
      <c r="R51" s="230">
        <f t="shared" si="36"/>
        <v>2519.3690000000006</v>
      </c>
      <c r="S51" s="409">
        <f t="shared" si="37"/>
        <v>0.00467505562408578</v>
      </c>
      <c r="T51" s="231">
        <v>92.441</v>
      </c>
      <c r="U51" s="229">
        <v>2340.1180000000004</v>
      </c>
      <c r="V51" s="230"/>
      <c r="W51" s="229"/>
      <c r="X51" s="213">
        <f t="shared" si="38"/>
        <v>2432.559</v>
      </c>
      <c r="Y51" s="228">
        <f t="shared" si="39"/>
        <v>0.035686698657668936</v>
      </c>
    </row>
    <row r="52" spans="1:25" ht="19.5" customHeight="1">
      <c r="A52" s="234" t="s">
        <v>381</v>
      </c>
      <c r="B52" s="231">
        <v>108.307</v>
      </c>
      <c r="C52" s="229">
        <v>115.563</v>
      </c>
      <c r="D52" s="230">
        <v>0</v>
      </c>
      <c r="E52" s="229">
        <v>0</v>
      </c>
      <c r="F52" s="230">
        <f t="shared" si="32"/>
        <v>223.87</v>
      </c>
      <c r="G52" s="232">
        <f t="shared" si="33"/>
        <v>0.004464743256521548</v>
      </c>
      <c r="H52" s="231"/>
      <c r="I52" s="229"/>
      <c r="J52" s="230"/>
      <c r="K52" s="229"/>
      <c r="L52" s="230">
        <f t="shared" si="34"/>
        <v>0</v>
      </c>
      <c r="M52" s="389" t="str">
        <f t="shared" si="35"/>
        <v>         /0</v>
      </c>
      <c r="N52" s="394">
        <v>1045.8220000000001</v>
      </c>
      <c r="O52" s="229">
        <v>1044.9609999999998</v>
      </c>
      <c r="P52" s="230"/>
      <c r="Q52" s="229"/>
      <c r="R52" s="230">
        <f t="shared" si="36"/>
        <v>2090.783</v>
      </c>
      <c r="S52" s="409">
        <f t="shared" si="37"/>
        <v>0.0038797519628497993</v>
      </c>
      <c r="T52" s="231"/>
      <c r="U52" s="229"/>
      <c r="V52" s="230"/>
      <c r="W52" s="229"/>
      <c r="X52" s="213">
        <f t="shared" si="38"/>
        <v>0</v>
      </c>
      <c r="Y52" s="228" t="str">
        <f t="shared" si="39"/>
        <v>         /0</v>
      </c>
    </row>
    <row r="53" spans="1:25" ht="19.5" customHeight="1">
      <c r="A53" s="234" t="s">
        <v>221</v>
      </c>
      <c r="B53" s="231">
        <v>114.242</v>
      </c>
      <c r="C53" s="229">
        <v>50.015</v>
      </c>
      <c r="D53" s="230">
        <v>0</v>
      </c>
      <c r="E53" s="229">
        <v>0</v>
      </c>
      <c r="F53" s="230">
        <f t="shared" si="32"/>
        <v>164.257</v>
      </c>
      <c r="G53" s="232">
        <f t="shared" si="33"/>
        <v>0.0032758535448539775</v>
      </c>
      <c r="H53" s="231"/>
      <c r="I53" s="229"/>
      <c r="J53" s="230"/>
      <c r="K53" s="229"/>
      <c r="L53" s="230">
        <f t="shared" si="34"/>
        <v>0</v>
      </c>
      <c r="M53" s="389" t="str">
        <f t="shared" si="35"/>
        <v>         /0</v>
      </c>
      <c r="N53" s="394">
        <v>1578.1</v>
      </c>
      <c r="O53" s="229">
        <v>430.49199999999996</v>
      </c>
      <c r="P53" s="230"/>
      <c r="Q53" s="229"/>
      <c r="R53" s="230">
        <f t="shared" si="36"/>
        <v>2008.5919999999999</v>
      </c>
      <c r="S53" s="409">
        <f t="shared" si="37"/>
        <v>0.003727234607591703</v>
      </c>
      <c r="T53" s="231">
        <v>203.07</v>
      </c>
      <c r="U53" s="229">
        <v>4.755</v>
      </c>
      <c r="V53" s="230"/>
      <c r="W53" s="229"/>
      <c r="X53" s="213">
        <f t="shared" si="38"/>
        <v>207.825</v>
      </c>
      <c r="Y53" s="228" t="str">
        <f t="shared" si="39"/>
        <v>  *  </v>
      </c>
    </row>
    <row r="54" spans="1:25" ht="19.5" customHeight="1">
      <c r="A54" s="234" t="s">
        <v>202</v>
      </c>
      <c r="B54" s="231">
        <v>26.415999999999993</v>
      </c>
      <c r="C54" s="229">
        <v>62.6</v>
      </c>
      <c r="D54" s="230">
        <v>0</v>
      </c>
      <c r="E54" s="229">
        <v>0</v>
      </c>
      <c r="F54" s="230">
        <f t="shared" si="32"/>
        <v>89.01599999999999</v>
      </c>
      <c r="G54" s="232">
        <f t="shared" si="33"/>
        <v>0.0017752873798299105</v>
      </c>
      <c r="H54" s="231">
        <v>27.488999999999997</v>
      </c>
      <c r="I54" s="229">
        <v>56.461</v>
      </c>
      <c r="J54" s="230"/>
      <c r="K54" s="229"/>
      <c r="L54" s="230">
        <f t="shared" si="34"/>
        <v>83.94999999999999</v>
      </c>
      <c r="M54" s="389">
        <f t="shared" si="35"/>
        <v>0.06034544371649786</v>
      </c>
      <c r="N54" s="394">
        <v>383.5979999999999</v>
      </c>
      <c r="O54" s="229">
        <v>429.703</v>
      </c>
      <c r="P54" s="230"/>
      <c r="Q54" s="229"/>
      <c r="R54" s="230">
        <f t="shared" si="36"/>
        <v>813.3009999999999</v>
      </c>
      <c r="S54" s="409">
        <f t="shared" si="37"/>
        <v>0.00150919830089383</v>
      </c>
      <c r="T54" s="231">
        <v>141.074</v>
      </c>
      <c r="U54" s="229">
        <v>262.228</v>
      </c>
      <c r="V54" s="230"/>
      <c r="W54" s="229"/>
      <c r="X54" s="213">
        <f t="shared" si="38"/>
        <v>403.302</v>
      </c>
      <c r="Y54" s="228">
        <f t="shared" si="39"/>
        <v>1.0166054222394134</v>
      </c>
    </row>
    <row r="55" spans="1:25" ht="19.5" customHeight="1" thickBot="1">
      <c r="A55" s="234" t="s">
        <v>168</v>
      </c>
      <c r="B55" s="231">
        <v>34.587999999999994</v>
      </c>
      <c r="C55" s="229">
        <v>1.108</v>
      </c>
      <c r="D55" s="230">
        <v>0</v>
      </c>
      <c r="E55" s="229">
        <v>0</v>
      </c>
      <c r="F55" s="230">
        <f t="shared" si="32"/>
        <v>35.69599999999999</v>
      </c>
      <c r="G55" s="232">
        <f t="shared" si="33"/>
        <v>0.000711901886294694</v>
      </c>
      <c r="H55" s="231">
        <v>1264.9209999999998</v>
      </c>
      <c r="I55" s="229"/>
      <c r="J55" s="230"/>
      <c r="K55" s="229"/>
      <c r="L55" s="230">
        <f t="shared" si="34"/>
        <v>1264.9209999999998</v>
      </c>
      <c r="M55" s="389">
        <f aca="true" t="shared" si="40" ref="M55:M78">IF(ISERROR(F55/L55-1),"         /0",(F55/L55-1))</f>
        <v>-0.9717800558295735</v>
      </c>
      <c r="N55" s="394">
        <v>9149.231999999998</v>
      </c>
      <c r="O55" s="229">
        <v>1.5830000000000002</v>
      </c>
      <c r="P55" s="230"/>
      <c r="Q55" s="229">
        <v>0.3</v>
      </c>
      <c r="R55" s="230">
        <f t="shared" si="36"/>
        <v>9151.114999999998</v>
      </c>
      <c r="S55" s="409">
        <f t="shared" si="37"/>
        <v>0.01698122492076616</v>
      </c>
      <c r="T55" s="231">
        <v>14537.487000000001</v>
      </c>
      <c r="U55" s="229">
        <v>0</v>
      </c>
      <c r="V55" s="230">
        <v>0.024</v>
      </c>
      <c r="W55" s="229">
        <v>0.123</v>
      </c>
      <c r="X55" s="213">
        <f t="shared" si="38"/>
        <v>14537.634</v>
      </c>
      <c r="Y55" s="228">
        <f t="shared" si="39"/>
        <v>-0.37052239724841074</v>
      </c>
    </row>
    <row r="56" spans="1:25" s="220" customFormat="1" ht="19.5" customHeight="1">
      <c r="A56" s="227" t="s">
        <v>56</v>
      </c>
      <c r="B56" s="224">
        <f>SUM(B57:B72)</f>
        <v>2883.2209999999995</v>
      </c>
      <c r="C56" s="223">
        <f>SUM(C57:C72)</f>
        <v>2335.202</v>
      </c>
      <c r="D56" s="222">
        <f>SUM(D57:D72)</f>
        <v>0.18</v>
      </c>
      <c r="E56" s="223">
        <f>SUM(E57:E72)</f>
        <v>13.514</v>
      </c>
      <c r="F56" s="222">
        <f t="shared" si="32"/>
        <v>5232.117</v>
      </c>
      <c r="G56" s="225">
        <f t="shared" si="33"/>
        <v>0.10434653635181915</v>
      </c>
      <c r="H56" s="224">
        <f>SUM(H57:H72)</f>
        <v>3002.1859999999992</v>
      </c>
      <c r="I56" s="223">
        <f>SUM(I57:I72)</f>
        <v>2768.605</v>
      </c>
      <c r="J56" s="222">
        <f>SUM(J57:J72)</f>
        <v>0.31</v>
      </c>
      <c r="K56" s="223">
        <f>SUM(K57:K72)</f>
        <v>120.94399999999999</v>
      </c>
      <c r="L56" s="222">
        <f t="shared" si="34"/>
        <v>5892.045</v>
      </c>
      <c r="M56" s="387">
        <f t="shared" si="40"/>
        <v>-0.11200321789803025</v>
      </c>
      <c r="N56" s="392">
        <f>SUM(N57:N72)</f>
        <v>30825.881</v>
      </c>
      <c r="O56" s="223">
        <f>SUM(O57:O72)</f>
        <v>22845.25</v>
      </c>
      <c r="P56" s="222">
        <f>SUM(P57:P72)</f>
        <v>627.185</v>
      </c>
      <c r="Q56" s="223">
        <f>SUM(Q57:Q72)</f>
        <v>1202.674</v>
      </c>
      <c r="R56" s="222">
        <f t="shared" si="36"/>
        <v>55500.99</v>
      </c>
      <c r="S56" s="407">
        <f t="shared" si="37"/>
        <v>0.1029901596160898</v>
      </c>
      <c r="T56" s="224">
        <f>SUM(T57:T72)</f>
        <v>27444.866</v>
      </c>
      <c r="U56" s="223">
        <f>SUM(U57:U72)</f>
        <v>21318.139999999996</v>
      </c>
      <c r="V56" s="222">
        <f>SUM(V57:V72)</f>
        <v>310.35900000000004</v>
      </c>
      <c r="W56" s="223">
        <f>SUM(W57:W72)</f>
        <v>1572.2419999999997</v>
      </c>
      <c r="X56" s="222">
        <f t="shared" si="38"/>
        <v>50645.60699999999</v>
      </c>
      <c r="Y56" s="221">
        <f t="shared" si="39"/>
        <v>0.09586977603013058</v>
      </c>
    </row>
    <row r="57" spans="1:25" s="204" customFormat="1" ht="19.5" customHeight="1">
      <c r="A57" s="219" t="s">
        <v>169</v>
      </c>
      <c r="B57" s="217">
        <v>344.474</v>
      </c>
      <c r="C57" s="214">
        <v>455.006</v>
      </c>
      <c r="D57" s="213">
        <v>0</v>
      </c>
      <c r="E57" s="214">
        <v>0</v>
      </c>
      <c r="F57" s="213">
        <f t="shared" si="32"/>
        <v>799.48</v>
      </c>
      <c r="G57" s="216">
        <f t="shared" si="33"/>
        <v>0.01594440049458993</v>
      </c>
      <c r="H57" s="217">
        <v>507.786</v>
      </c>
      <c r="I57" s="214">
        <v>626.189</v>
      </c>
      <c r="J57" s="213"/>
      <c r="K57" s="214"/>
      <c r="L57" s="213">
        <f t="shared" si="34"/>
        <v>1133.975</v>
      </c>
      <c r="M57" s="388">
        <f t="shared" si="40"/>
        <v>-0.29497563879274225</v>
      </c>
      <c r="N57" s="393">
        <v>5182.228</v>
      </c>
      <c r="O57" s="214">
        <v>4492.282</v>
      </c>
      <c r="P57" s="213"/>
      <c r="Q57" s="214"/>
      <c r="R57" s="213">
        <f t="shared" si="36"/>
        <v>9674.51</v>
      </c>
      <c r="S57" s="408">
        <f t="shared" si="37"/>
        <v>0.017952460471560183</v>
      </c>
      <c r="T57" s="217">
        <v>4248.585</v>
      </c>
      <c r="U57" s="214">
        <v>4438.448</v>
      </c>
      <c r="V57" s="213"/>
      <c r="W57" s="214"/>
      <c r="X57" s="213">
        <f t="shared" si="38"/>
        <v>8687.033</v>
      </c>
      <c r="Y57" s="212">
        <f t="shared" si="39"/>
        <v>0.11367252777789627</v>
      </c>
    </row>
    <row r="58" spans="1:25" s="204" customFormat="1" ht="19.5" customHeight="1">
      <c r="A58" s="219" t="s">
        <v>173</v>
      </c>
      <c r="B58" s="217">
        <v>189.537</v>
      </c>
      <c r="C58" s="214">
        <v>496.62600000000003</v>
      </c>
      <c r="D58" s="213">
        <v>0</v>
      </c>
      <c r="E58" s="214">
        <v>0</v>
      </c>
      <c r="F58" s="213">
        <f t="shared" si="32"/>
        <v>686.163</v>
      </c>
      <c r="G58" s="216">
        <f t="shared" si="33"/>
        <v>0.013684466999261156</v>
      </c>
      <c r="H58" s="217">
        <v>206.451</v>
      </c>
      <c r="I58" s="214">
        <v>585.713</v>
      </c>
      <c r="J58" s="213"/>
      <c r="K58" s="214"/>
      <c r="L58" s="213">
        <f t="shared" si="34"/>
        <v>792.164</v>
      </c>
      <c r="M58" s="388">
        <f t="shared" si="40"/>
        <v>-0.13381193793204438</v>
      </c>
      <c r="N58" s="393">
        <v>2524.954</v>
      </c>
      <c r="O58" s="214">
        <v>4780.8719999999985</v>
      </c>
      <c r="P58" s="213"/>
      <c r="Q58" s="214"/>
      <c r="R58" s="213">
        <f t="shared" si="36"/>
        <v>7305.825999999999</v>
      </c>
      <c r="S58" s="408">
        <f t="shared" si="37"/>
        <v>0.013557022782249089</v>
      </c>
      <c r="T58" s="217">
        <v>3536.8469999999998</v>
      </c>
      <c r="U58" s="214">
        <v>4509.493</v>
      </c>
      <c r="V58" s="213"/>
      <c r="W58" s="214"/>
      <c r="X58" s="213">
        <f t="shared" si="38"/>
        <v>8046.34</v>
      </c>
      <c r="Y58" s="212">
        <f t="shared" si="39"/>
        <v>-0.0920311595085469</v>
      </c>
    </row>
    <row r="59" spans="1:25" s="204" customFormat="1" ht="19.5" customHeight="1">
      <c r="A59" s="219" t="s">
        <v>162</v>
      </c>
      <c r="B59" s="217">
        <v>459.252</v>
      </c>
      <c r="C59" s="214">
        <v>224.509</v>
      </c>
      <c r="D59" s="213">
        <v>0</v>
      </c>
      <c r="E59" s="214">
        <v>0</v>
      </c>
      <c r="F59" s="213">
        <f aca="true" t="shared" si="41" ref="F59:F69">SUM(B59:E59)</f>
        <v>683.761</v>
      </c>
      <c r="G59" s="216">
        <f aca="true" t="shared" si="42" ref="G59:G69">F59/$F$9</f>
        <v>0.01363656279904601</v>
      </c>
      <c r="H59" s="217">
        <v>367.1859999999999</v>
      </c>
      <c r="I59" s="214">
        <v>167.158</v>
      </c>
      <c r="J59" s="213"/>
      <c r="K59" s="214"/>
      <c r="L59" s="213">
        <f aca="true" t="shared" si="43" ref="L59:L69">SUM(H59:K59)</f>
        <v>534.3439999999999</v>
      </c>
      <c r="M59" s="388">
        <f t="shared" si="40"/>
        <v>0.27962698186935775</v>
      </c>
      <c r="N59" s="393">
        <v>4176.061</v>
      </c>
      <c r="O59" s="214">
        <v>1676.359</v>
      </c>
      <c r="P59" s="213"/>
      <c r="Q59" s="214"/>
      <c r="R59" s="213">
        <f t="shared" si="36"/>
        <v>5852.42</v>
      </c>
      <c r="S59" s="408">
        <f aca="true" t="shared" si="44" ref="S59:S69">R59/$R$9</f>
        <v>0.010860016549982195</v>
      </c>
      <c r="T59" s="217">
        <v>2935.744</v>
      </c>
      <c r="U59" s="214">
        <v>1609.936</v>
      </c>
      <c r="V59" s="213">
        <v>0</v>
      </c>
      <c r="W59" s="214">
        <v>0</v>
      </c>
      <c r="X59" s="213">
        <f aca="true" t="shared" si="45" ref="X59:X69">SUM(T59:W59)</f>
        <v>4545.68</v>
      </c>
      <c r="Y59" s="212">
        <f aca="true" t="shared" si="46" ref="Y59:Y69">IF(ISERROR(R59/X59-1),"         /0",IF(R59/X59&gt;5,"  *  ",(R59/X59-1)))</f>
        <v>0.28746854156033863</v>
      </c>
    </row>
    <row r="60" spans="1:25" s="204" customFormat="1" ht="19.5" customHeight="1">
      <c r="A60" s="219" t="s">
        <v>214</v>
      </c>
      <c r="B60" s="217">
        <v>337.452</v>
      </c>
      <c r="C60" s="214">
        <v>251.747</v>
      </c>
      <c r="D60" s="213">
        <v>0</v>
      </c>
      <c r="E60" s="214">
        <v>0</v>
      </c>
      <c r="F60" s="213">
        <f t="shared" si="41"/>
        <v>589.1990000000001</v>
      </c>
      <c r="G60" s="216">
        <f t="shared" si="42"/>
        <v>0.011750668968594452</v>
      </c>
      <c r="H60" s="217">
        <v>197.791</v>
      </c>
      <c r="I60" s="214">
        <v>157.36599999999999</v>
      </c>
      <c r="J60" s="213"/>
      <c r="K60" s="214"/>
      <c r="L60" s="213">
        <f t="shared" si="43"/>
        <v>355.157</v>
      </c>
      <c r="M60" s="388">
        <f t="shared" si="40"/>
        <v>0.6589818024141438</v>
      </c>
      <c r="N60" s="393">
        <v>3216.3149999999996</v>
      </c>
      <c r="O60" s="214">
        <v>2394.1929999999998</v>
      </c>
      <c r="P60" s="213"/>
      <c r="Q60" s="214"/>
      <c r="R60" s="213">
        <f aca="true" t="shared" si="47" ref="R60:R69">SUM(N60:Q60)</f>
        <v>5610.508</v>
      </c>
      <c r="S60" s="408">
        <f t="shared" si="44"/>
        <v>0.010411113647654732</v>
      </c>
      <c r="T60" s="217">
        <v>4425.823</v>
      </c>
      <c r="U60" s="214">
        <v>3320.5769999999998</v>
      </c>
      <c r="V60" s="213"/>
      <c r="W60" s="214"/>
      <c r="X60" s="213">
        <f t="shared" si="45"/>
        <v>7746.4</v>
      </c>
      <c r="Y60" s="212">
        <f t="shared" si="46"/>
        <v>-0.2757270474026644</v>
      </c>
    </row>
    <row r="61" spans="1:25" s="204" customFormat="1" ht="19.5" customHeight="1">
      <c r="A61" s="219" t="s">
        <v>217</v>
      </c>
      <c r="B61" s="217">
        <v>247.793</v>
      </c>
      <c r="C61" s="214">
        <v>311.568</v>
      </c>
      <c r="D61" s="213">
        <v>0</v>
      </c>
      <c r="E61" s="214">
        <v>0</v>
      </c>
      <c r="F61" s="213">
        <f t="shared" si="41"/>
        <v>559.361</v>
      </c>
      <c r="G61" s="216">
        <f t="shared" si="42"/>
        <v>0.011155595893648767</v>
      </c>
      <c r="H61" s="217">
        <v>232.637</v>
      </c>
      <c r="I61" s="214">
        <v>133.785</v>
      </c>
      <c r="J61" s="213"/>
      <c r="K61" s="214"/>
      <c r="L61" s="213">
        <f t="shared" si="43"/>
        <v>366.422</v>
      </c>
      <c r="M61" s="388">
        <f t="shared" si="40"/>
        <v>0.5265486242638269</v>
      </c>
      <c r="N61" s="393">
        <v>2511.167</v>
      </c>
      <c r="O61" s="214">
        <v>2148.553</v>
      </c>
      <c r="P61" s="213"/>
      <c r="Q61" s="214"/>
      <c r="R61" s="213">
        <f t="shared" si="47"/>
        <v>4659.719999999999</v>
      </c>
      <c r="S61" s="408">
        <f t="shared" si="44"/>
        <v>0.008646788220647702</v>
      </c>
      <c r="T61" s="217">
        <v>3425.891</v>
      </c>
      <c r="U61" s="214">
        <v>1499.129</v>
      </c>
      <c r="V61" s="213"/>
      <c r="W61" s="214"/>
      <c r="X61" s="213">
        <f t="shared" si="45"/>
        <v>4925.02</v>
      </c>
      <c r="Y61" s="212">
        <f t="shared" si="46"/>
        <v>-0.053867801552075156</v>
      </c>
    </row>
    <row r="62" spans="1:25" s="204" customFormat="1" ht="19.5" customHeight="1">
      <c r="A62" s="219" t="s">
        <v>156</v>
      </c>
      <c r="B62" s="217">
        <v>372.58299999999997</v>
      </c>
      <c r="C62" s="214">
        <v>138.15200000000002</v>
      </c>
      <c r="D62" s="213">
        <v>0</v>
      </c>
      <c r="E62" s="214">
        <v>0</v>
      </c>
      <c r="F62" s="213">
        <f t="shared" si="41"/>
        <v>510.735</v>
      </c>
      <c r="G62" s="216">
        <f t="shared" si="42"/>
        <v>0.01018582501951817</v>
      </c>
      <c r="H62" s="217">
        <v>277.81</v>
      </c>
      <c r="I62" s="214">
        <v>205.40900000000002</v>
      </c>
      <c r="J62" s="213">
        <v>0</v>
      </c>
      <c r="K62" s="214">
        <v>0</v>
      </c>
      <c r="L62" s="213">
        <f t="shared" si="43"/>
        <v>483.21900000000005</v>
      </c>
      <c r="M62" s="388">
        <f t="shared" si="40"/>
        <v>0.05694312516684974</v>
      </c>
      <c r="N62" s="393">
        <v>3476.034</v>
      </c>
      <c r="O62" s="214">
        <v>1540.0750000000005</v>
      </c>
      <c r="P62" s="213">
        <v>8.376000000000001</v>
      </c>
      <c r="Q62" s="214">
        <v>0</v>
      </c>
      <c r="R62" s="213">
        <f t="shared" si="47"/>
        <v>5024.485000000001</v>
      </c>
      <c r="S62" s="408">
        <f t="shared" si="44"/>
        <v>0.00932366273355933</v>
      </c>
      <c r="T62" s="217">
        <v>2933.074</v>
      </c>
      <c r="U62" s="214">
        <v>2202.7099999999996</v>
      </c>
      <c r="V62" s="213">
        <v>13.232999999999999</v>
      </c>
      <c r="W62" s="214">
        <v>0.049</v>
      </c>
      <c r="X62" s="213">
        <f t="shared" si="45"/>
        <v>5149.066</v>
      </c>
      <c r="Y62" s="212">
        <f t="shared" si="46"/>
        <v>-0.024194873400340766</v>
      </c>
    </row>
    <row r="63" spans="1:25" s="204" customFormat="1" ht="19.5" customHeight="1">
      <c r="A63" s="219" t="s">
        <v>216</v>
      </c>
      <c r="B63" s="217">
        <v>278.511</v>
      </c>
      <c r="C63" s="214">
        <v>0</v>
      </c>
      <c r="D63" s="213">
        <v>0</v>
      </c>
      <c r="E63" s="214">
        <v>0</v>
      </c>
      <c r="F63" s="213">
        <f>SUM(B63:E63)</f>
        <v>278.511</v>
      </c>
      <c r="G63" s="216">
        <f>F63/$F$9</f>
        <v>0.005554474065828708</v>
      </c>
      <c r="H63" s="217">
        <v>313.762</v>
      </c>
      <c r="I63" s="214"/>
      <c r="J63" s="213"/>
      <c r="K63" s="214"/>
      <c r="L63" s="213">
        <f>SUM(H63:K63)</f>
        <v>313.762</v>
      </c>
      <c r="M63" s="388">
        <f>IF(ISERROR(F63/L63-1),"         /0",(F63/L63-1))</f>
        <v>-0.11234948782835386</v>
      </c>
      <c r="N63" s="393">
        <v>3467.8890000000006</v>
      </c>
      <c r="O63" s="214"/>
      <c r="P63" s="213"/>
      <c r="Q63" s="214"/>
      <c r="R63" s="213">
        <f>SUM(N63:Q63)</f>
        <v>3467.8890000000006</v>
      </c>
      <c r="S63" s="408">
        <f>R63/$R$9</f>
        <v>0.006435172447210079</v>
      </c>
      <c r="T63" s="217">
        <v>810.108</v>
      </c>
      <c r="U63" s="214"/>
      <c r="V63" s="213"/>
      <c r="W63" s="214"/>
      <c r="X63" s="213">
        <f>SUM(T63:W63)</f>
        <v>810.108</v>
      </c>
      <c r="Y63" s="212">
        <f>IF(ISERROR(R63/X63-1),"         /0",IF(R63/X63&gt;5,"  *  ",(R63/X63-1)))</f>
        <v>3.2807736746211624</v>
      </c>
    </row>
    <row r="64" spans="1:25" s="204" customFormat="1" ht="19.5" customHeight="1">
      <c r="A64" s="219" t="s">
        <v>211</v>
      </c>
      <c r="B64" s="217">
        <v>0</v>
      </c>
      <c r="C64" s="214">
        <v>223.275</v>
      </c>
      <c r="D64" s="213">
        <v>0</v>
      </c>
      <c r="E64" s="214">
        <v>0</v>
      </c>
      <c r="F64" s="213">
        <f>SUM(B64:E64)</f>
        <v>223.275</v>
      </c>
      <c r="G64" s="216">
        <f>F64/$F$9</f>
        <v>0.004452876895519045</v>
      </c>
      <c r="H64" s="217"/>
      <c r="I64" s="214">
        <v>145.957</v>
      </c>
      <c r="J64" s="213"/>
      <c r="K64" s="214"/>
      <c r="L64" s="213">
        <f>SUM(H64:K64)</f>
        <v>145.957</v>
      </c>
      <c r="M64" s="388">
        <f>IF(ISERROR(F64/L64-1),"         /0",(F64/L64-1))</f>
        <v>0.5297313592359394</v>
      </c>
      <c r="N64" s="393">
        <v>203.328</v>
      </c>
      <c r="O64" s="214">
        <v>2945.645</v>
      </c>
      <c r="P64" s="213"/>
      <c r="Q64" s="214"/>
      <c r="R64" s="213">
        <f>SUM(N64:Q64)</f>
        <v>3148.973</v>
      </c>
      <c r="S64" s="408">
        <f>R64/$R$9</f>
        <v>0.005843377422578537</v>
      </c>
      <c r="T64" s="217">
        <v>41.704</v>
      </c>
      <c r="U64" s="214">
        <v>423.503</v>
      </c>
      <c r="V64" s="213"/>
      <c r="W64" s="214"/>
      <c r="X64" s="213">
        <f>SUM(T64:W64)</f>
        <v>465.207</v>
      </c>
      <c r="Y64" s="212" t="str">
        <f>IF(ISERROR(R64/X64-1),"         /0",IF(R64/X64&gt;5,"  *  ",(R64/X64-1)))</f>
        <v>  *  </v>
      </c>
    </row>
    <row r="65" spans="1:25" s="204" customFormat="1" ht="19.5" customHeight="1">
      <c r="A65" s="219" t="s">
        <v>220</v>
      </c>
      <c r="B65" s="217">
        <v>123.877</v>
      </c>
      <c r="C65" s="214">
        <v>74.827</v>
      </c>
      <c r="D65" s="213">
        <v>0</v>
      </c>
      <c r="E65" s="214">
        <v>0</v>
      </c>
      <c r="F65" s="213">
        <f>SUM(B65:E65)</f>
        <v>198.704</v>
      </c>
      <c r="G65" s="216">
        <f>F65/$F$9</f>
        <v>0.003962846044775351</v>
      </c>
      <c r="H65" s="217">
        <v>129.133</v>
      </c>
      <c r="I65" s="214">
        <v>104.866</v>
      </c>
      <c r="J65" s="213"/>
      <c r="K65" s="214"/>
      <c r="L65" s="213">
        <f>SUM(H65:K65)</f>
        <v>233.99900000000002</v>
      </c>
      <c r="M65" s="388">
        <f>IF(ISERROR(F65/L65-1),"         /0",(F65/L65-1))</f>
        <v>-0.1508339779229826</v>
      </c>
      <c r="N65" s="393">
        <v>282.9</v>
      </c>
      <c r="O65" s="214">
        <v>169.251</v>
      </c>
      <c r="P65" s="213">
        <v>593.9079999999999</v>
      </c>
      <c r="Q65" s="214">
        <v>494.60900000000004</v>
      </c>
      <c r="R65" s="213">
        <f>SUM(N65:Q65)</f>
        <v>1540.6679999999997</v>
      </c>
      <c r="S65" s="408">
        <f>R65/$R$9</f>
        <v>0.0028589335656067</v>
      </c>
      <c r="T65" s="217">
        <v>310.06</v>
      </c>
      <c r="U65" s="214">
        <v>258.532</v>
      </c>
      <c r="V65" s="213">
        <v>245.699</v>
      </c>
      <c r="W65" s="214">
        <v>265.086</v>
      </c>
      <c r="X65" s="213">
        <f>SUM(T65:W65)</f>
        <v>1079.377</v>
      </c>
      <c r="Y65" s="212">
        <f>IF(ISERROR(R65/X65-1),"         /0",IF(R65/X65&gt;5,"  *  ",(R65/X65-1)))</f>
        <v>0.4273678242171175</v>
      </c>
    </row>
    <row r="66" spans="1:25" s="204" customFormat="1" ht="19.5" customHeight="1">
      <c r="A66" s="219" t="s">
        <v>170</v>
      </c>
      <c r="B66" s="217">
        <v>133.296</v>
      </c>
      <c r="C66" s="214">
        <v>42.573</v>
      </c>
      <c r="D66" s="213">
        <v>0</v>
      </c>
      <c r="E66" s="214">
        <v>0</v>
      </c>
      <c r="F66" s="213">
        <f>SUM(B66:E66)</f>
        <v>175.869</v>
      </c>
      <c r="G66" s="216">
        <f>F66/$F$9</f>
        <v>0.0035074370473095464</v>
      </c>
      <c r="H66" s="217">
        <v>396.662</v>
      </c>
      <c r="I66" s="214">
        <v>472.519</v>
      </c>
      <c r="J66" s="213"/>
      <c r="K66" s="214"/>
      <c r="L66" s="213">
        <f>SUM(H66:K66)</f>
        <v>869.181</v>
      </c>
      <c r="M66" s="388">
        <f>IF(ISERROR(F66/L66-1),"         /0",(F66/L66-1))</f>
        <v>-0.7976612466218198</v>
      </c>
      <c r="N66" s="393">
        <v>2303.5389999999998</v>
      </c>
      <c r="O66" s="214">
        <v>1379.1770000000001</v>
      </c>
      <c r="P66" s="213"/>
      <c r="Q66" s="214"/>
      <c r="R66" s="213">
        <f>SUM(N66:Q66)</f>
        <v>3682.716</v>
      </c>
      <c r="S66" s="408">
        <f>R66/$R$9</f>
        <v>0.0068338151924988684</v>
      </c>
      <c r="T66" s="217">
        <v>1918.568</v>
      </c>
      <c r="U66" s="214">
        <v>1462.1330000000003</v>
      </c>
      <c r="V66" s="213"/>
      <c r="W66" s="214"/>
      <c r="X66" s="213">
        <f>SUM(T66:W66)</f>
        <v>3380.701</v>
      </c>
      <c r="Y66" s="212">
        <f>IF(ISERROR(R66/X66-1),"         /0",IF(R66/X66&gt;5,"  *  ",(R66/X66-1)))</f>
        <v>0.08933502252935122</v>
      </c>
    </row>
    <row r="67" spans="1:25" s="204" customFormat="1" ht="19.5" customHeight="1">
      <c r="A67" s="219" t="s">
        <v>182</v>
      </c>
      <c r="B67" s="217">
        <v>132.21200000000002</v>
      </c>
      <c r="C67" s="214">
        <v>41.648</v>
      </c>
      <c r="D67" s="213">
        <v>0</v>
      </c>
      <c r="E67" s="214">
        <v>0</v>
      </c>
      <c r="F67" s="213">
        <f t="shared" si="41"/>
        <v>173.86</v>
      </c>
      <c r="G67" s="216">
        <f t="shared" si="42"/>
        <v>0.0034673706283952135</v>
      </c>
      <c r="H67" s="217">
        <v>79.602</v>
      </c>
      <c r="I67" s="214">
        <v>69.795</v>
      </c>
      <c r="J67" s="213"/>
      <c r="K67" s="214"/>
      <c r="L67" s="213">
        <f t="shared" si="43"/>
        <v>149.397</v>
      </c>
      <c r="M67" s="388">
        <f t="shared" si="40"/>
        <v>0.1637449212500921</v>
      </c>
      <c r="N67" s="393">
        <v>1138.5019999999997</v>
      </c>
      <c r="O67" s="214">
        <v>414.44100000000014</v>
      </c>
      <c r="P67" s="213">
        <v>0.224</v>
      </c>
      <c r="Q67" s="214">
        <v>0.246</v>
      </c>
      <c r="R67" s="213">
        <f t="shared" si="47"/>
        <v>1553.4129999999998</v>
      </c>
      <c r="S67" s="408">
        <f t="shared" si="44"/>
        <v>0.002882583766878913</v>
      </c>
      <c r="T67" s="217">
        <v>942.2760000000001</v>
      </c>
      <c r="U67" s="214">
        <v>507.1460000000001</v>
      </c>
      <c r="V67" s="213">
        <v>1.249</v>
      </c>
      <c r="W67" s="214">
        <v>1.363</v>
      </c>
      <c r="X67" s="213">
        <f t="shared" si="45"/>
        <v>1452.034</v>
      </c>
      <c r="Y67" s="212">
        <f t="shared" si="46"/>
        <v>0.06981861306277937</v>
      </c>
    </row>
    <row r="68" spans="1:25" s="204" customFormat="1" ht="19.5" customHeight="1">
      <c r="A68" s="219" t="s">
        <v>188</v>
      </c>
      <c r="B68" s="217">
        <v>95.159</v>
      </c>
      <c r="C68" s="214">
        <v>25.097</v>
      </c>
      <c r="D68" s="213">
        <v>0</v>
      </c>
      <c r="E68" s="214">
        <v>0</v>
      </c>
      <c r="F68" s="213">
        <f t="shared" si="41"/>
        <v>120.256</v>
      </c>
      <c r="G68" s="216">
        <f t="shared" si="42"/>
        <v>0.002398321191120987</v>
      </c>
      <c r="H68" s="217">
        <v>65.281</v>
      </c>
      <c r="I68" s="214">
        <v>22.486</v>
      </c>
      <c r="J68" s="213"/>
      <c r="K68" s="214"/>
      <c r="L68" s="213">
        <f t="shared" si="43"/>
        <v>87.76700000000001</v>
      </c>
      <c r="M68" s="388">
        <f t="shared" si="40"/>
        <v>0.37017329975959057</v>
      </c>
      <c r="N68" s="393">
        <v>797.1780000000001</v>
      </c>
      <c r="O68" s="214">
        <v>183.91500000000002</v>
      </c>
      <c r="P68" s="213"/>
      <c r="Q68" s="214"/>
      <c r="R68" s="213">
        <f t="shared" si="47"/>
        <v>981.0930000000001</v>
      </c>
      <c r="S68" s="408">
        <f t="shared" si="44"/>
        <v>0.001820560762397723</v>
      </c>
      <c r="T68" s="217">
        <v>670.411</v>
      </c>
      <c r="U68" s="214">
        <v>228.173</v>
      </c>
      <c r="V68" s="213"/>
      <c r="W68" s="214"/>
      <c r="X68" s="213">
        <f t="shared" si="45"/>
        <v>898.584</v>
      </c>
      <c r="Y68" s="212">
        <f t="shared" si="46"/>
        <v>0.09182113191421193</v>
      </c>
    </row>
    <row r="69" spans="1:25" s="204" customFormat="1" ht="19.5" customHeight="1">
      <c r="A69" s="219" t="s">
        <v>191</v>
      </c>
      <c r="B69" s="217">
        <v>67.262</v>
      </c>
      <c r="C69" s="214">
        <v>19.232</v>
      </c>
      <c r="D69" s="213">
        <v>0</v>
      </c>
      <c r="E69" s="214">
        <v>0</v>
      </c>
      <c r="F69" s="213">
        <f t="shared" si="41"/>
        <v>86.494</v>
      </c>
      <c r="G69" s="216">
        <f t="shared" si="42"/>
        <v>0.0017249899639503942</v>
      </c>
      <c r="H69" s="217">
        <v>51.028</v>
      </c>
      <c r="I69" s="214">
        <v>32.519</v>
      </c>
      <c r="J69" s="213"/>
      <c r="K69" s="214"/>
      <c r="L69" s="213">
        <f t="shared" si="43"/>
        <v>83.547</v>
      </c>
      <c r="M69" s="388">
        <f t="shared" si="40"/>
        <v>0.035273558595760424</v>
      </c>
      <c r="N69" s="393">
        <v>567.6009999999999</v>
      </c>
      <c r="O69" s="214">
        <v>294.55899999999997</v>
      </c>
      <c r="P69" s="213">
        <v>0</v>
      </c>
      <c r="Q69" s="214">
        <v>0</v>
      </c>
      <c r="R69" s="213">
        <f t="shared" si="47"/>
        <v>862.1599999999999</v>
      </c>
      <c r="S69" s="408">
        <f t="shared" si="44"/>
        <v>0.0015998632819812398</v>
      </c>
      <c r="T69" s="217">
        <v>628.2150000000001</v>
      </c>
      <c r="U69" s="214">
        <v>579.339</v>
      </c>
      <c r="V69" s="213">
        <v>2.683</v>
      </c>
      <c r="W69" s="214">
        <v>4.268</v>
      </c>
      <c r="X69" s="213">
        <f t="shared" si="45"/>
        <v>1214.505</v>
      </c>
      <c r="Y69" s="212">
        <f t="shared" si="46"/>
        <v>-0.2901140793986029</v>
      </c>
    </row>
    <row r="70" spans="1:25" s="204" customFormat="1" ht="19.5" customHeight="1">
      <c r="A70" s="219" t="s">
        <v>187</v>
      </c>
      <c r="B70" s="217">
        <v>63.49</v>
      </c>
      <c r="C70" s="214">
        <v>13.814</v>
      </c>
      <c r="D70" s="213">
        <v>0</v>
      </c>
      <c r="E70" s="214">
        <v>0</v>
      </c>
      <c r="F70" s="213">
        <f aca="true" t="shared" si="48" ref="F70:F78">SUM(B70:E70)</f>
        <v>77.304</v>
      </c>
      <c r="G70" s="216">
        <f aca="true" t="shared" si="49" ref="G70:G78">F70/$F$9</f>
        <v>0.0015417095309873665</v>
      </c>
      <c r="H70" s="217">
        <v>34.429</v>
      </c>
      <c r="I70" s="214">
        <v>21.74</v>
      </c>
      <c r="J70" s="213"/>
      <c r="K70" s="214"/>
      <c r="L70" s="213">
        <f aca="true" t="shared" si="50" ref="L70:L78">SUM(H70:K70)</f>
        <v>56.169</v>
      </c>
      <c r="M70" s="388">
        <f t="shared" si="40"/>
        <v>0.37627516957752505</v>
      </c>
      <c r="N70" s="393">
        <v>538.999</v>
      </c>
      <c r="O70" s="214">
        <v>134.71600000000004</v>
      </c>
      <c r="P70" s="213"/>
      <c r="Q70" s="214"/>
      <c r="R70" s="213">
        <f aca="true" t="shared" si="51" ref="R70:R78">SUM(N70:Q70)</f>
        <v>673.715</v>
      </c>
      <c r="S70" s="408">
        <f aca="true" t="shared" si="52" ref="S70:S78">R70/$R$9</f>
        <v>0.001250176174979112</v>
      </c>
      <c r="T70" s="217">
        <v>345.3910000000001</v>
      </c>
      <c r="U70" s="214">
        <v>205.637</v>
      </c>
      <c r="V70" s="213"/>
      <c r="W70" s="214"/>
      <c r="X70" s="213">
        <f aca="true" t="shared" si="53" ref="X70:X78">SUM(T70:W70)</f>
        <v>551.028</v>
      </c>
      <c r="Y70" s="212">
        <f aca="true" t="shared" si="54" ref="Y70:Y78">IF(ISERROR(R70/X70-1),"         /0",IF(R70/X70&gt;5,"  *  ",(R70/X70-1)))</f>
        <v>0.2226511175475656</v>
      </c>
    </row>
    <row r="71" spans="1:25" s="204" customFormat="1" ht="19.5" customHeight="1">
      <c r="A71" s="219" t="s">
        <v>177</v>
      </c>
      <c r="B71" s="217">
        <v>33.353</v>
      </c>
      <c r="C71" s="214">
        <v>17.128</v>
      </c>
      <c r="D71" s="213">
        <v>0</v>
      </c>
      <c r="E71" s="214">
        <v>0</v>
      </c>
      <c r="F71" s="213">
        <f t="shared" si="48"/>
        <v>50.481</v>
      </c>
      <c r="G71" s="216">
        <f t="shared" si="49"/>
        <v>0.0010067659996089886</v>
      </c>
      <c r="H71" s="217">
        <v>29.347</v>
      </c>
      <c r="I71" s="214">
        <v>23.102999999999998</v>
      </c>
      <c r="J71" s="213"/>
      <c r="K71" s="214"/>
      <c r="L71" s="213">
        <f t="shared" si="50"/>
        <v>52.45</v>
      </c>
      <c r="M71" s="388">
        <f t="shared" si="40"/>
        <v>-0.037540514775977196</v>
      </c>
      <c r="N71" s="393">
        <v>381.47700000000003</v>
      </c>
      <c r="O71" s="214">
        <v>290.712</v>
      </c>
      <c r="P71" s="213"/>
      <c r="Q71" s="214"/>
      <c r="R71" s="213">
        <f t="shared" si="51"/>
        <v>672.1890000000001</v>
      </c>
      <c r="S71" s="408">
        <f t="shared" si="52"/>
        <v>0.0012473444600209797</v>
      </c>
      <c r="T71" s="217">
        <v>87.92</v>
      </c>
      <c r="U71" s="214">
        <v>73.384</v>
      </c>
      <c r="V71" s="213"/>
      <c r="W71" s="214"/>
      <c r="X71" s="213">
        <f t="shared" si="53"/>
        <v>161.304</v>
      </c>
      <c r="Y71" s="212">
        <f t="shared" si="54"/>
        <v>3.1672184198779947</v>
      </c>
    </row>
    <row r="72" spans="1:25" s="204" customFormat="1" ht="19.5" customHeight="1" thickBot="1">
      <c r="A72" s="219" t="s">
        <v>168</v>
      </c>
      <c r="B72" s="217">
        <v>4.969999999999999</v>
      </c>
      <c r="C72" s="214">
        <v>0</v>
      </c>
      <c r="D72" s="213">
        <v>0.18</v>
      </c>
      <c r="E72" s="214">
        <v>13.514</v>
      </c>
      <c r="F72" s="213">
        <f t="shared" si="48"/>
        <v>18.663999999999998</v>
      </c>
      <c r="G72" s="216">
        <f t="shared" si="49"/>
        <v>0.0003722248096650653</v>
      </c>
      <c r="H72" s="217">
        <v>113.281</v>
      </c>
      <c r="I72" s="214">
        <v>0</v>
      </c>
      <c r="J72" s="213">
        <v>0.31</v>
      </c>
      <c r="K72" s="214">
        <v>120.94399999999999</v>
      </c>
      <c r="L72" s="213">
        <f t="shared" si="50"/>
        <v>234.535</v>
      </c>
      <c r="M72" s="388">
        <f t="shared" si="40"/>
        <v>-0.9204212590871299</v>
      </c>
      <c r="N72" s="393">
        <v>57.709</v>
      </c>
      <c r="O72" s="214">
        <v>0.5</v>
      </c>
      <c r="P72" s="213">
        <v>24.677</v>
      </c>
      <c r="Q72" s="214">
        <v>707.819</v>
      </c>
      <c r="R72" s="213">
        <f t="shared" si="51"/>
        <v>790.7049999999999</v>
      </c>
      <c r="S72" s="408">
        <f t="shared" si="52"/>
        <v>0.001467268136284421</v>
      </c>
      <c r="T72" s="217">
        <v>184.249</v>
      </c>
      <c r="U72" s="214">
        <v>0</v>
      </c>
      <c r="V72" s="213">
        <v>47.495</v>
      </c>
      <c r="W72" s="214">
        <v>1301.4759999999997</v>
      </c>
      <c r="X72" s="213">
        <f t="shared" si="53"/>
        <v>1533.2199999999996</v>
      </c>
      <c r="Y72" s="212">
        <f t="shared" si="54"/>
        <v>-0.48428470800015644</v>
      </c>
    </row>
    <row r="73" spans="1:25" s="220" customFormat="1" ht="19.5" customHeight="1">
      <c r="A73" s="227" t="s">
        <v>55</v>
      </c>
      <c r="B73" s="224">
        <f>SUM(B74:B77)</f>
        <v>235.607</v>
      </c>
      <c r="C73" s="223">
        <f>SUM(C74:C77)</f>
        <v>21.906</v>
      </c>
      <c r="D73" s="222">
        <f>SUM(D74:D77)</f>
        <v>0.068</v>
      </c>
      <c r="E73" s="223">
        <f>SUM(E74:E77)</f>
        <v>0.126</v>
      </c>
      <c r="F73" s="222">
        <f t="shared" si="48"/>
        <v>257.70699999999994</v>
      </c>
      <c r="G73" s="225">
        <f t="shared" si="49"/>
        <v>0.005139570243482371</v>
      </c>
      <c r="H73" s="224">
        <f>SUM(H74:H77)</f>
        <v>218.81</v>
      </c>
      <c r="I73" s="223">
        <f>SUM(I74:I77)</f>
        <v>235.926</v>
      </c>
      <c r="J73" s="222">
        <f>SUM(J74:J77)</f>
        <v>0.3</v>
      </c>
      <c r="K73" s="223">
        <f>SUM(K74:K77)</f>
        <v>0.303</v>
      </c>
      <c r="L73" s="222">
        <f t="shared" si="50"/>
        <v>455.339</v>
      </c>
      <c r="M73" s="387">
        <f t="shared" si="40"/>
        <v>-0.4340326657720952</v>
      </c>
      <c r="N73" s="392">
        <f>SUM(N74:N77)</f>
        <v>3190.8130000000006</v>
      </c>
      <c r="O73" s="223">
        <f>SUM(O74:O77)</f>
        <v>619.6669999999999</v>
      </c>
      <c r="P73" s="222">
        <f>SUM(P74:P77)</f>
        <v>88.53999999999999</v>
      </c>
      <c r="Q73" s="223">
        <f>SUM(Q74:Q77)</f>
        <v>138.26</v>
      </c>
      <c r="R73" s="222">
        <f t="shared" si="51"/>
        <v>4037.2800000000007</v>
      </c>
      <c r="S73" s="407">
        <f t="shared" si="52"/>
        <v>0.007491760266165471</v>
      </c>
      <c r="T73" s="224">
        <f>SUM(T74:T77)</f>
        <v>4250.434</v>
      </c>
      <c r="U73" s="223">
        <f>SUM(U74:U77)</f>
        <v>1918.03</v>
      </c>
      <c r="V73" s="222">
        <f>SUM(V74:V77)</f>
        <v>1.9899999999999998</v>
      </c>
      <c r="W73" s="223">
        <f>SUM(W74:W77)</f>
        <v>491.64300000000003</v>
      </c>
      <c r="X73" s="222">
        <f t="shared" si="53"/>
        <v>6662.097</v>
      </c>
      <c r="Y73" s="221">
        <f t="shared" si="54"/>
        <v>-0.3939926122360571</v>
      </c>
    </row>
    <row r="74" spans="1:25" ht="19.5" customHeight="1">
      <c r="A74" s="219" t="s">
        <v>169</v>
      </c>
      <c r="B74" s="217">
        <v>84.756</v>
      </c>
      <c r="C74" s="214">
        <v>8.232</v>
      </c>
      <c r="D74" s="213">
        <v>0</v>
      </c>
      <c r="E74" s="214">
        <v>0</v>
      </c>
      <c r="F74" s="213">
        <f t="shared" si="48"/>
        <v>92.988</v>
      </c>
      <c r="G74" s="216">
        <f t="shared" si="49"/>
        <v>0.0018545028183205687</v>
      </c>
      <c r="H74" s="217">
        <v>20.645</v>
      </c>
      <c r="I74" s="214">
        <v>3.913</v>
      </c>
      <c r="J74" s="213"/>
      <c r="K74" s="214"/>
      <c r="L74" s="213">
        <f t="shared" si="50"/>
        <v>24.558</v>
      </c>
      <c r="M74" s="388">
        <f t="shared" si="40"/>
        <v>2.7864646958221355</v>
      </c>
      <c r="N74" s="393">
        <v>1230.5650000000003</v>
      </c>
      <c r="O74" s="214">
        <v>115.65999999999998</v>
      </c>
      <c r="P74" s="213"/>
      <c r="Q74" s="214"/>
      <c r="R74" s="213">
        <f t="shared" si="51"/>
        <v>1346.2250000000004</v>
      </c>
      <c r="S74" s="408">
        <f t="shared" si="52"/>
        <v>0.0024981162971898434</v>
      </c>
      <c r="T74" s="217">
        <v>938.2450000000001</v>
      </c>
      <c r="U74" s="214">
        <v>301.772</v>
      </c>
      <c r="V74" s="213"/>
      <c r="W74" s="214"/>
      <c r="X74" s="213">
        <f t="shared" si="53"/>
        <v>1240.017</v>
      </c>
      <c r="Y74" s="212">
        <f t="shared" si="54"/>
        <v>0.08565043866334121</v>
      </c>
    </row>
    <row r="75" spans="1:25" ht="19.5" customHeight="1">
      <c r="A75" s="219" t="s">
        <v>170</v>
      </c>
      <c r="B75" s="217">
        <v>82.924</v>
      </c>
      <c r="C75" s="214">
        <v>9.547</v>
      </c>
      <c r="D75" s="213">
        <v>0</v>
      </c>
      <c r="E75" s="214">
        <v>0</v>
      </c>
      <c r="F75" s="213">
        <f t="shared" si="48"/>
        <v>92.471</v>
      </c>
      <c r="G75" s="216">
        <f t="shared" si="49"/>
        <v>0.0018441920474999065</v>
      </c>
      <c r="H75" s="217">
        <v>45.111000000000004</v>
      </c>
      <c r="I75" s="214">
        <v>13.831999999999999</v>
      </c>
      <c r="J75" s="213"/>
      <c r="K75" s="214"/>
      <c r="L75" s="213">
        <f t="shared" si="50"/>
        <v>58.943000000000005</v>
      </c>
      <c r="M75" s="388">
        <f>IF(ISERROR(F75/L75-1),"         /0",(F75/L75-1))</f>
        <v>0.568820725107307</v>
      </c>
      <c r="N75" s="393">
        <v>903.067</v>
      </c>
      <c r="O75" s="214">
        <v>190.113</v>
      </c>
      <c r="P75" s="213"/>
      <c r="Q75" s="214"/>
      <c r="R75" s="213">
        <f t="shared" si="51"/>
        <v>1093.18</v>
      </c>
      <c r="S75" s="408">
        <f t="shared" si="52"/>
        <v>0.00202855449405708</v>
      </c>
      <c r="T75" s="217">
        <v>1958.817</v>
      </c>
      <c r="U75" s="214">
        <v>796.108</v>
      </c>
      <c r="V75" s="213"/>
      <c r="W75" s="214"/>
      <c r="X75" s="213">
        <f t="shared" si="53"/>
        <v>2754.925</v>
      </c>
      <c r="Y75" s="212">
        <f t="shared" si="54"/>
        <v>-0.6031906494732162</v>
      </c>
    </row>
    <row r="76" spans="1:25" ht="19.5" customHeight="1">
      <c r="A76" s="219" t="s">
        <v>156</v>
      </c>
      <c r="B76" s="217">
        <v>51.778</v>
      </c>
      <c r="C76" s="214">
        <v>0.043</v>
      </c>
      <c r="D76" s="213">
        <v>0</v>
      </c>
      <c r="E76" s="214">
        <v>0</v>
      </c>
      <c r="F76" s="213">
        <f t="shared" si="48"/>
        <v>51.821</v>
      </c>
      <c r="G76" s="216">
        <f t="shared" si="49"/>
        <v>0.0010334902411944572</v>
      </c>
      <c r="H76" s="217">
        <v>14.973</v>
      </c>
      <c r="I76" s="214">
        <v>0.303</v>
      </c>
      <c r="J76" s="213"/>
      <c r="K76" s="214"/>
      <c r="L76" s="213">
        <f t="shared" si="50"/>
        <v>15.276000000000002</v>
      </c>
      <c r="M76" s="388">
        <f t="shared" si="40"/>
        <v>2.392314742079078</v>
      </c>
      <c r="N76" s="393">
        <v>514.7479999999999</v>
      </c>
      <c r="O76" s="214">
        <v>10.491</v>
      </c>
      <c r="P76" s="213">
        <v>0</v>
      </c>
      <c r="Q76" s="214">
        <v>0</v>
      </c>
      <c r="R76" s="213">
        <f t="shared" si="51"/>
        <v>525.2389999999999</v>
      </c>
      <c r="S76" s="408">
        <f t="shared" si="52"/>
        <v>0.0009746573610055493</v>
      </c>
      <c r="T76" s="217">
        <v>527.733</v>
      </c>
      <c r="U76" s="214">
        <v>24.577</v>
      </c>
      <c r="V76" s="213">
        <v>1.083</v>
      </c>
      <c r="W76" s="214">
        <v>0</v>
      </c>
      <c r="X76" s="213">
        <f t="shared" si="53"/>
        <v>553.3929999999999</v>
      </c>
      <c r="Y76" s="212">
        <f t="shared" si="54"/>
        <v>-0.050875236947341196</v>
      </c>
    </row>
    <row r="77" spans="1:25" ht="19.5" customHeight="1" thickBot="1">
      <c r="A77" s="219" t="s">
        <v>168</v>
      </c>
      <c r="B77" s="217">
        <v>16.149</v>
      </c>
      <c r="C77" s="214">
        <v>4.084</v>
      </c>
      <c r="D77" s="213">
        <v>0.068</v>
      </c>
      <c r="E77" s="214">
        <v>0.126</v>
      </c>
      <c r="F77" s="213">
        <f t="shared" si="48"/>
        <v>20.427000000000003</v>
      </c>
      <c r="G77" s="216">
        <f t="shared" si="49"/>
        <v>0.00040738513646743947</v>
      </c>
      <c r="H77" s="217">
        <v>138.08100000000002</v>
      </c>
      <c r="I77" s="214">
        <v>217.878</v>
      </c>
      <c r="J77" s="213">
        <v>0.3</v>
      </c>
      <c r="K77" s="214">
        <v>0.303</v>
      </c>
      <c r="L77" s="213">
        <f t="shared" si="50"/>
        <v>356.562</v>
      </c>
      <c r="M77" s="388">
        <f t="shared" si="40"/>
        <v>-0.9427112255372138</v>
      </c>
      <c r="N77" s="393">
        <v>542.433</v>
      </c>
      <c r="O77" s="214">
        <v>303.403</v>
      </c>
      <c r="P77" s="213">
        <v>88.53999999999999</v>
      </c>
      <c r="Q77" s="214">
        <v>138.26</v>
      </c>
      <c r="R77" s="213">
        <f t="shared" si="51"/>
        <v>1072.636</v>
      </c>
      <c r="S77" s="408">
        <f t="shared" si="52"/>
        <v>0.001990432113912997</v>
      </c>
      <c r="T77" s="217">
        <v>825.639</v>
      </c>
      <c r="U77" s="214">
        <v>795.5730000000001</v>
      </c>
      <c r="V77" s="213">
        <v>0.9069999999999999</v>
      </c>
      <c r="W77" s="214">
        <v>491.64300000000003</v>
      </c>
      <c r="X77" s="213">
        <f t="shared" si="53"/>
        <v>2113.7619999999997</v>
      </c>
      <c r="Y77" s="212">
        <f t="shared" si="54"/>
        <v>-0.4925464645499351</v>
      </c>
    </row>
    <row r="78" spans="1:25" s="313" customFormat="1" ht="19.5" customHeight="1" thickBot="1">
      <c r="A78" s="319" t="s">
        <v>54</v>
      </c>
      <c r="B78" s="317">
        <v>71.78399999999999</v>
      </c>
      <c r="C78" s="316">
        <v>0.04</v>
      </c>
      <c r="D78" s="315">
        <v>0</v>
      </c>
      <c r="E78" s="316">
        <v>0</v>
      </c>
      <c r="F78" s="315">
        <f t="shared" si="48"/>
        <v>71.824</v>
      </c>
      <c r="G78" s="318">
        <f t="shared" si="49"/>
        <v>0.0014324193489811214</v>
      </c>
      <c r="H78" s="317">
        <v>115.30399999999997</v>
      </c>
      <c r="I78" s="316">
        <v>0</v>
      </c>
      <c r="J78" s="315">
        <v>0</v>
      </c>
      <c r="K78" s="316">
        <v>0</v>
      </c>
      <c r="L78" s="315">
        <f t="shared" si="50"/>
        <v>115.30399999999997</v>
      </c>
      <c r="M78" s="390">
        <f t="shared" si="40"/>
        <v>-0.3770901269687087</v>
      </c>
      <c r="N78" s="395">
        <v>922.906</v>
      </c>
      <c r="O78" s="316">
        <v>30.622</v>
      </c>
      <c r="P78" s="315">
        <v>0.7400000000000001</v>
      </c>
      <c r="Q78" s="316">
        <v>0.31</v>
      </c>
      <c r="R78" s="315">
        <f t="shared" si="51"/>
        <v>954.5779999999999</v>
      </c>
      <c r="S78" s="410">
        <f t="shared" si="52"/>
        <v>0.0017713583232660851</v>
      </c>
      <c r="T78" s="317">
        <v>1005.469</v>
      </c>
      <c r="U78" s="316">
        <v>113.43799999999999</v>
      </c>
      <c r="V78" s="315">
        <v>0.692</v>
      </c>
      <c r="W78" s="316">
        <v>65.88099999999999</v>
      </c>
      <c r="X78" s="315">
        <f t="shared" si="53"/>
        <v>1185.4800000000002</v>
      </c>
      <c r="Y78" s="314">
        <f t="shared" si="54"/>
        <v>-0.19477511219084276</v>
      </c>
    </row>
    <row r="79" ht="15" thickTop="1">
      <c r="A79" s="116" t="s">
        <v>155</v>
      </c>
    </row>
    <row r="80" ht="14.25">
      <c r="A80" s="116" t="s">
        <v>53</v>
      </c>
    </row>
    <row r="81" ht="14.25">
      <c r="A81" s="123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9:Y65536 M79:M65536 Y3 M3">
    <cfRule type="cellIs" priority="4" dxfId="99" operator="lessThan" stopIfTrue="1">
      <formula>0</formula>
    </cfRule>
  </conditionalFormatting>
  <conditionalFormatting sqref="Y9:Y78 M9:M78">
    <cfRule type="cellIs" priority="5" dxfId="99" operator="lessThan" stopIfTrue="1">
      <formula>0</formula>
    </cfRule>
    <cfRule type="cellIs" priority="6" dxfId="101" operator="greaterThanOrEqual" stopIfTrue="1">
      <formula>0</formula>
    </cfRule>
  </conditionalFormatting>
  <conditionalFormatting sqref="M5 Y5 Y7:Y8 M7:M8">
    <cfRule type="cellIs" priority="2" dxfId="99" operator="lessThan" stopIfTrue="1">
      <formula>0</formula>
    </cfRule>
  </conditionalFormatting>
  <conditionalFormatting sqref="M6 Y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8"/>
  <sheetViews>
    <sheetView showGridLines="0" zoomScale="75" zoomScaleNormal="75" zoomScalePageLayoutView="0" workbookViewId="0" topLeftCell="C1">
      <selection activeCell="Y1" sqref="Y1:Z1"/>
    </sheetView>
  </sheetViews>
  <sheetFormatPr defaultColWidth="8.00390625" defaultRowHeight="15"/>
  <cols>
    <col min="1" max="1" width="25.421875" style="123" customWidth="1"/>
    <col min="2" max="2" width="39.421875" style="123" customWidth="1"/>
    <col min="3" max="3" width="12.421875" style="123" customWidth="1"/>
    <col min="4" max="4" width="12.421875" style="123" bestFit="1" customWidth="1"/>
    <col min="5" max="5" width="9.140625" style="123" bestFit="1" customWidth="1"/>
    <col min="6" max="6" width="11.421875" style="123" bestFit="1" customWidth="1"/>
    <col min="7" max="7" width="11.7109375" style="123" customWidth="1"/>
    <col min="8" max="8" width="10.421875" style="123" customWidth="1"/>
    <col min="9" max="10" width="12.7109375" style="123" bestFit="1" customWidth="1"/>
    <col min="11" max="11" width="9.7109375" style="123" bestFit="1" customWidth="1"/>
    <col min="12" max="12" width="10.57421875" style="123" bestFit="1" customWidth="1"/>
    <col min="13" max="13" width="12.7109375" style="123" bestFit="1" customWidth="1"/>
    <col min="14" max="14" width="9.421875" style="123" customWidth="1"/>
    <col min="15" max="16" width="13.00390625" style="123" bestFit="1" customWidth="1"/>
    <col min="17" max="18" width="10.57421875" style="123" bestFit="1" customWidth="1"/>
    <col min="19" max="19" width="13.00390625" style="123" bestFit="1" customWidth="1"/>
    <col min="20" max="20" width="10.57421875" style="123" customWidth="1"/>
    <col min="21" max="22" width="13.140625" style="123" bestFit="1" customWidth="1"/>
    <col min="23" max="23" width="10.28125" style="123" customWidth="1"/>
    <col min="24" max="24" width="10.8515625" style="123" bestFit="1" customWidth="1"/>
    <col min="25" max="25" width="13.00390625" style="123" bestFit="1" customWidth="1"/>
    <col min="26" max="26" width="9.8515625" style="123" bestFit="1" customWidth="1"/>
    <col min="27" max="16384" width="8.00390625" style="123" customWidth="1"/>
  </cols>
  <sheetData>
    <row r="1" spans="1:26" ht="21" thickBot="1">
      <c r="A1" s="494" t="s">
        <v>121</v>
      </c>
      <c r="B1" s="495"/>
      <c r="C1" s="495"/>
      <c r="Y1" s="716" t="s">
        <v>27</v>
      </c>
      <c r="Z1" s="717"/>
    </row>
    <row r="2" ht="9.75" customHeight="1" thickBot="1"/>
    <row r="3" spans="1:26" ht="24.75" customHeight="1" thickTop="1">
      <c r="A3" s="627" t="s">
        <v>118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9"/>
    </row>
    <row r="4" spans="1:26" ht="21" customHeight="1" thickBot="1">
      <c r="A4" s="641" t="s">
        <v>43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3"/>
    </row>
    <row r="5" spans="1:26" s="169" customFormat="1" ht="19.5" customHeight="1" thickBot="1" thickTop="1">
      <c r="A5" s="710" t="s">
        <v>119</v>
      </c>
      <c r="B5" s="710" t="s">
        <v>120</v>
      </c>
      <c r="C5" s="645" t="s">
        <v>35</v>
      </c>
      <c r="D5" s="646"/>
      <c r="E5" s="646"/>
      <c r="F5" s="646"/>
      <c r="G5" s="646"/>
      <c r="H5" s="646"/>
      <c r="I5" s="646"/>
      <c r="J5" s="646"/>
      <c r="K5" s="647"/>
      <c r="L5" s="647"/>
      <c r="M5" s="647"/>
      <c r="N5" s="648"/>
      <c r="O5" s="649" t="s">
        <v>34</v>
      </c>
      <c r="P5" s="646"/>
      <c r="Q5" s="646"/>
      <c r="R5" s="646"/>
      <c r="S5" s="646"/>
      <c r="T5" s="646"/>
      <c r="U5" s="646"/>
      <c r="V5" s="646"/>
      <c r="W5" s="646"/>
      <c r="X5" s="646"/>
      <c r="Y5" s="646"/>
      <c r="Z5" s="648"/>
    </row>
    <row r="6" spans="1:26" s="168" customFormat="1" ht="26.25" customHeight="1" thickBot="1">
      <c r="A6" s="711"/>
      <c r="B6" s="711"/>
      <c r="C6" s="718" t="s">
        <v>151</v>
      </c>
      <c r="D6" s="719"/>
      <c r="E6" s="719"/>
      <c r="F6" s="719"/>
      <c r="G6" s="720"/>
      <c r="H6" s="634" t="s">
        <v>33</v>
      </c>
      <c r="I6" s="718" t="s">
        <v>151</v>
      </c>
      <c r="J6" s="719"/>
      <c r="K6" s="719"/>
      <c r="L6" s="719"/>
      <c r="M6" s="720"/>
      <c r="N6" s="634" t="s">
        <v>32</v>
      </c>
      <c r="O6" s="721" t="s">
        <v>153</v>
      </c>
      <c r="P6" s="719"/>
      <c r="Q6" s="719"/>
      <c r="R6" s="719"/>
      <c r="S6" s="720"/>
      <c r="T6" s="634" t="s">
        <v>33</v>
      </c>
      <c r="U6" s="721" t="s">
        <v>154</v>
      </c>
      <c r="V6" s="719"/>
      <c r="W6" s="719"/>
      <c r="X6" s="719"/>
      <c r="Y6" s="720"/>
      <c r="Z6" s="634" t="s">
        <v>32</v>
      </c>
    </row>
    <row r="7" spans="1:26" s="163" customFormat="1" ht="26.25" customHeight="1">
      <c r="A7" s="712"/>
      <c r="B7" s="712"/>
      <c r="C7" s="617" t="s">
        <v>21</v>
      </c>
      <c r="D7" s="618"/>
      <c r="E7" s="619" t="s">
        <v>20</v>
      </c>
      <c r="F7" s="620"/>
      <c r="G7" s="621" t="s">
        <v>16</v>
      </c>
      <c r="H7" s="635"/>
      <c r="I7" s="617" t="s">
        <v>21</v>
      </c>
      <c r="J7" s="618"/>
      <c r="K7" s="619" t="s">
        <v>20</v>
      </c>
      <c r="L7" s="620"/>
      <c r="M7" s="621" t="s">
        <v>16</v>
      </c>
      <c r="N7" s="635"/>
      <c r="O7" s="618" t="s">
        <v>21</v>
      </c>
      <c r="P7" s="618"/>
      <c r="Q7" s="623" t="s">
        <v>20</v>
      </c>
      <c r="R7" s="618"/>
      <c r="S7" s="621" t="s">
        <v>16</v>
      </c>
      <c r="T7" s="635"/>
      <c r="U7" s="624" t="s">
        <v>21</v>
      </c>
      <c r="V7" s="620"/>
      <c r="W7" s="619" t="s">
        <v>20</v>
      </c>
      <c r="X7" s="640"/>
      <c r="Y7" s="621" t="s">
        <v>16</v>
      </c>
      <c r="Z7" s="635"/>
    </row>
    <row r="8" spans="1:26" s="163" customFormat="1" ht="31.5" thickBot="1">
      <c r="A8" s="713"/>
      <c r="B8" s="713"/>
      <c r="C8" s="166" t="s">
        <v>18</v>
      </c>
      <c r="D8" s="164" t="s">
        <v>17</v>
      </c>
      <c r="E8" s="165" t="s">
        <v>18</v>
      </c>
      <c r="F8" s="164" t="s">
        <v>17</v>
      </c>
      <c r="G8" s="622"/>
      <c r="H8" s="636"/>
      <c r="I8" s="166" t="s">
        <v>18</v>
      </c>
      <c r="J8" s="164" t="s">
        <v>17</v>
      </c>
      <c r="K8" s="165" t="s">
        <v>18</v>
      </c>
      <c r="L8" s="164" t="s">
        <v>17</v>
      </c>
      <c r="M8" s="622"/>
      <c r="N8" s="636"/>
      <c r="O8" s="167" t="s">
        <v>18</v>
      </c>
      <c r="P8" s="164" t="s">
        <v>17</v>
      </c>
      <c r="Q8" s="165" t="s">
        <v>18</v>
      </c>
      <c r="R8" s="164" t="s">
        <v>17</v>
      </c>
      <c r="S8" s="622"/>
      <c r="T8" s="636"/>
      <c r="U8" s="166" t="s">
        <v>18</v>
      </c>
      <c r="V8" s="164" t="s">
        <v>17</v>
      </c>
      <c r="W8" s="165" t="s">
        <v>18</v>
      </c>
      <c r="X8" s="164" t="s">
        <v>17</v>
      </c>
      <c r="Y8" s="622"/>
      <c r="Z8" s="636"/>
    </row>
    <row r="9" spans="1:26" s="152" customFormat="1" ht="18" customHeight="1" thickBot="1" thickTop="1">
      <c r="A9" s="162" t="s">
        <v>23</v>
      </c>
      <c r="B9" s="355"/>
      <c r="C9" s="161">
        <f>SUM(C10:C65)</f>
        <v>1938202</v>
      </c>
      <c r="D9" s="155">
        <f>SUM(D10:D65)</f>
        <v>1938202</v>
      </c>
      <c r="E9" s="156">
        <f>SUM(E10:E65)</f>
        <v>74254</v>
      </c>
      <c r="F9" s="155">
        <f>SUM(F10:F65)</f>
        <v>74254</v>
      </c>
      <c r="G9" s="154">
        <f>SUM(C9:F9)</f>
        <v>4024912</v>
      </c>
      <c r="H9" s="158">
        <f aca="true" t="shared" si="0" ref="H9:H21">G9/$G$9</f>
        <v>1</v>
      </c>
      <c r="I9" s="157">
        <f>SUM(I10:I65)</f>
        <v>1767843</v>
      </c>
      <c r="J9" s="155">
        <f>SUM(J10:J65)</f>
        <v>1767843</v>
      </c>
      <c r="K9" s="156">
        <f>SUM(K10:K65)</f>
        <v>74565</v>
      </c>
      <c r="L9" s="155">
        <f>SUM(L10:L65)</f>
        <v>74565</v>
      </c>
      <c r="M9" s="154">
        <f aca="true" t="shared" si="1" ref="M9:M21">SUM(I9:L9)</f>
        <v>3684816</v>
      </c>
      <c r="N9" s="160">
        <f aca="true" t="shared" si="2" ref="N9:N21">IF(ISERROR(G9/M9-1),"         /0",(G9/M9-1))</f>
        <v>0.09229660314110655</v>
      </c>
      <c r="O9" s="159">
        <f>SUM(O10:O65)</f>
        <v>20271953</v>
      </c>
      <c r="P9" s="155">
        <f>SUM(P10:P65)</f>
        <v>20271953</v>
      </c>
      <c r="Q9" s="156">
        <f>SUM(Q10:Q65)</f>
        <v>726013</v>
      </c>
      <c r="R9" s="155">
        <f>SUM(R10:R65)</f>
        <v>726013</v>
      </c>
      <c r="S9" s="154">
        <f aca="true" t="shared" si="3" ref="S9:S21">SUM(O9:R9)</f>
        <v>41995932</v>
      </c>
      <c r="T9" s="158">
        <f aca="true" t="shared" si="4" ref="T9:T21">S9/$S$9</f>
        <v>1</v>
      </c>
      <c r="U9" s="157">
        <f>SUM(U10:U65)</f>
        <v>18252751</v>
      </c>
      <c r="V9" s="155">
        <f>SUM(V10:V65)</f>
        <v>18252751</v>
      </c>
      <c r="W9" s="156">
        <f>SUM(W10:W65)</f>
        <v>807691</v>
      </c>
      <c r="X9" s="155">
        <f>SUM(X10:X65)</f>
        <v>807691</v>
      </c>
      <c r="Y9" s="154">
        <f aca="true" t="shared" si="5" ref="Y9:Y21">SUM(U9:X9)</f>
        <v>38120884</v>
      </c>
      <c r="Z9" s="153">
        <f>IF(ISERROR(S9/Y9-1),"         /0",(S9/Y9-1))</f>
        <v>0.10165157764966826</v>
      </c>
    </row>
    <row r="10" spans="1:26" ht="21" customHeight="1" thickTop="1">
      <c r="A10" s="151" t="s">
        <v>387</v>
      </c>
      <c r="B10" s="356" t="s">
        <v>388</v>
      </c>
      <c r="C10" s="149">
        <v>701515</v>
      </c>
      <c r="D10" s="145">
        <v>698782</v>
      </c>
      <c r="E10" s="146">
        <v>13823</v>
      </c>
      <c r="F10" s="145">
        <v>14522</v>
      </c>
      <c r="G10" s="144">
        <f aca="true" t="shared" si="6" ref="G10:G65">SUM(C10:F10)</f>
        <v>1428642</v>
      </c>
      <c r="H10" s="148">
        <f t="shared" si="0"/>
        <v>0.3549498721959635</v>
      </c>
      <c r="I10" s="147">
        <v>665560</v>
      </c>
      <c r="J10" s="145">
        <v>656828</v>
      </c>
      <c r="K10" s="146">
        <v>18053</v>
      </c>
      <c r="L10" s="145">
        <v>17861</v>
      </c>
      <c r="M10" s="144">
        <f t="shared" si="1"/>
        <v>1358302</v>
      </c>
      <c r="N10" s="150">
        <f t="shared" si="2"/>
        <v>0.05178524363506787</v>
      </c>
      <c r="O10" s="149">
        <v>7394437</v>
      </c>
      <c r="P10" s="145">
        <v>7533994</v>
      </c>
      <c r="Q10" s="146">
        <v>145825</v>
      </c>
      <c r="R10" s="145">
        <v>146765</v>
      </c>
      <c r="S10" s="144">
        <f t="shared" si="3"/>
        <v>15221021</v>
      </c>
      <c r="T10" s="148">
        <f t="shared" si="4"/>
        <v>0.36244036684315045</v>
      </c>
      <c r="U10" s="147">
        <v>6677429</v>
      </c>
      <c r="V10" s="145">
        <v>6781087</v>
      </c>
      <c r="W10" s="146">
        <v>193383</v>
      </c>
      <c r="X10" s="145">
        <v>194822</v>
      </c>
      <c r="Y10" s="144">
        <f t="shared" si="5"/>
        <v>13846721</v>
      </c>
      <c r="Z10" s="143">
        <f aca="true" t="shared" si="7" ref="Z10:Z21">IF(ISERROR(S10/Y10-1),"         /0",IF(S10/Y10&gt;5,"  *  ",(S10/Y10-1)))</f>
        <v>0.09925093457144119</v>
      </c>
    </row>
    <row r="11" spans="1:26" ht="21" customHeight="1">
      <c r="A11" s="142" t="s">
        <v>389</v>
      </c>
      <c r="B11" s="357" t="s">
        <v>390</v>
      </c>
      <c r="C11" s="140">
        <v>238481</v>
      </c>
      <c r="D11" s="136">
        <v>236494</v>
      </c>
      <c r="E11" s="137">
        <v>3807</v>
      </c>
      <c r="F11" s="136">
        <v>3566</v>
      </c>
      <c r="G11" s="135">
        <f t="shared" si="6"/>
        <v>482348</v>
      </c>
      <c r="H11" s="139">
        <f t="shared" si="0"/>
        <v>0.11984063254053753</v>
      </c>
      <c r="I11" s="138">
        <v>209632</v>
      </c>
      <c r="J11" s="136">
        <v>210366</v>
      </c>
      <c r="K11" s="137">
        <v>1407</v>
      </c>
      <c r="L11" s="136">
        <v>1574</v>
      </c>
      <c r="M11" s="135">
        <f t="shared" si="1"/>
        <v>422979</v>
      </c>
      <c r="N11" s="141">
        <f t="shared" si="2"/>
        <v>0.14035921405081586</v>
      </c>
      <c r="O11" s="140">
        <v>2360972</v>
      </c>
      <c r="P11" s="136">
        <v>2356034</v>
      </c>
      <c r="Q11" s="137">
        <v>20711</v>
      </c>
      <c r="R11" s="136">
        <v>21743</v>
      </c>
      <c r="S11" s="135">
        <f t="shared" si="3"/>
        <v>4759460</v>
      </c>
      <c r="T11" s="139">
        <f t="shared" si="4"/>
        <v>0.11333145315122427</v>
      </c>
      <c r="U11" s="138">
        <v>2259738</v>
      </c>
      <c r="V11" s="136">
        <v>2262217</v>
      </c>
      <c r="W11" s="137">
        <v>17041</v>
      </c>
      <c r="X11" s="136">
        <v>19082</v>
      </c>
      <c r="Y11" s="135">
        <f t="shared" si="5"/>
        <v>4558078</v>
      </c>
      <c r="Z11" s="134">
        <f t="shared" si="7"/>
        <v>0.04418134134606744</v>
      </c>
    </row>
    <row r="12" spans="1:26" ht="21" customHeight="1">
      <c r="A12" s="142" t="s">
        <v>391</v>
      </c>
      <c r="B12" s="357" t="s">
        <v>392</v>
      </c>
      <c r="C12" s="140">
        <v>174155</v>
      </c>
      <c r="D12" s="136">
        <v>176408</v>
      </c>
      <c r="E12" s="137">
        <v>4356</v>
      </c>
      <c r="F12" s="136">
        <v>4274</v>
      </c>
      <c r="G12" s="135">
        <f t="shared" si="6"/>
        <v>359193</v>
      </c>
      <c r="H12" s="139">
        <f t="shared" si="0"/>
        <v>0.08924244803364645</v>
      </c>
      <c r="I12" s="138">
        <v>155910</v>
      </c>
      <c r="J12" s="136">
        <v>156604</v>
      </c>
      <c r="K12" s="137">
        <v>3775</v>
      </c>
      <c r="L12" s="136">
        <v>3465</v>
      </c>
      <c r="M12" s="135">
        <f t="shared" si="1"/>
        <v>319754</v>
      </c>
      <c r="N12" s="141">
        <f t="shared" si="2"/>
        <v>0.12334169392720651</v>
      </c>
      <c r="O12" s="140">
        <v>1796818</v>
      </c>
      <c r="P12" s="136">
        <v>1781203</v>
      </c>
      <c r="Q12" s="137">
        <v>43471</v>
      </c>
      <c r="R12" s="136">
        <v>43111</v>
      </c>
      <c r="S12" s="135">
        <f t="shared" si="3"/>
        <v>3664603</v>
      </c>
      <c r="T12" s="139">
        <f t="shared" si="4"/>
        <v>0.08726090422281853</v>
      </c>
      <c r="U12" s="138">
        <v>1683919</v>
      </c>
      <c r="V12" s="136">
        <v>1667547</v>
      </c>
      <c r="W12" s="137">
        <v>33220</v>
      </c>
      <c r="X12" s="136">
        <v>34091</v>
      </c>
      <c r="Y12" s="135">
        <f t="shared" si="5"/>
        <v>3418777</v>
      </c>
      <c r="Z12" s="134">
        <f t="shared" si="7"/>
        <v>0.07190466064326517</v>
      </c>
    </row>
    <row r="13" spans="1:26" ht="21" customHeight="1">
      <c r="A13" s="142" t="s">
        <v>393</v>
      </c>
      <c r="B13" s="357" t="s">
        <v>394</v>
      </c>
      <c r="C13" s="140">
        <v>147558</v>
      </c>
      <c r="D13" s="136">
        <v>148929</v>
      </c>
      <c r="E13" s="137">
        <v>197</v>
      </c>
      <c r="F13" s="136">
        <v>222</v>
      </c>
      <c r="G13" s="135">
        <f t="shared" si="6"/>
        <v>296906</v>
      </c>
      <c r="H13" s="139">
        <f t="shared" si="0"/>
        <v>0.07376707863426579</v>
      </c>
      <c r="I13" s="138">
        <v>118165</v>
      </c>
      <c r="J13" s="136">
        <v>120465</v>
      </c>
      <c r="K13" s="137">
        <v>640</v>
      </c>
      <c r="L13" s="136">
        <v>536</v>
      </c>
      <c r="M13" s="135">
        <f t="shared" si="1"/>
        <v>239806</v>
      </c>
      <c r="N13" s="141">
        <f t="shared" si="2"/>
        <v>0.2381091382200613</v>
      </c>
      <c r="O13" s="140">
        <v>1480099</v>
      </c>
      <c r="P13" s="136">
        <v>1480712</v>
      </c>
      <c r="Q13" s="137">
        <v>3638</v>
      </c>
      <c r="R13" s="136">
        <v>3149</v>
      </c>
      <c r="S13" s="135">
        <f t="shared" si="3"/>
        <v>2967598</v>
      </c>
      <c r="T13" s="139">
        <f t="shared" si="4"/>
        <v>0.07066393954538264</v>
      </c>
      <c r="U13" s="138">
        <v>1317089</v>
      </c>
      <c r="V13" s="136">
        <v>1311324</v>
      </c>
      <c r="W13" s="137">
        <v>4816</v>
      </c>
      <c r="X13" s="136">
        <v>4522</v>
      </c>
      <c r="Y13" s="135">
        <f t="shared" si="5"/>
        <v>2637751</v>
      </c>
      <c r="Z13" s="134">
        <f t="shared" si="7"/>
        <v>0.12504857357650523</v>
      </c>
    </row>
    <row r="14" spans="1:26" ht="21" customHeight="1">
      <c r="A14" s="142" t="s">
        <v>395</v>
      </c>
      <c r="B14" s="357" t="s">
        <v>396</v>
      </c>
      <c r="C14" s="140">
        <v>107314</v>
      </c>
      <c r="D14" s="136">
        <v>108045</v>
      </c>
      <c r="E14" s="137">
        <v>3087</v>
      </c>
      <c r="F14" s="136">
        <v>3327</v>
      </c>
      <c r="G14" s="135">
        <f t="shared" si="6"/>
        <v>221773</v>
      </c>
      <c r="H14" s="139">
        <f t="shared" si="0"/>
        <v>0.055100086660279775</v>
      </c>
      <c r="I14" s="138">
        <v>92445</v>
      </c>
      <c r="J14" s="136">
        <v>94637</v>
      </c>
      <c r="K14" s="137">
        <v>787</v>
      </c>
      <c r="L14" s="136">
        <v>830</v>
      </c>
      <c r="M14" s="135">
        <f t="shared" si="1"/>
        <v>188699</v>
      </c>
      <c r="N14" s="141">
        <f t="shared" si="2"/>
        <v>0.17527384882802766</v>
      </c>
      <c r="O14" s="140">
        <v>1120001</v>
      </c>
      <c r="P14" s="136">
        <v>1097787</v>
      </c>
      <c r="Q14" s="137">
        <v>13316</v>
      </c>
      <c r="R14" s="136">
        <v>13885</v>
      </c>
      <c r="S14" s="135">
        <f t="shared" si="3"/>
        <v>2244989</v>
      </c>
      <c r="T14" s="139">
        <f t="shared" si="4"/>
        <v>0.053457296768648924</v>
      </c>
      <c r="U14" s="138">
        <v>955638</v>
      </c>
      <c r="V14" s="136">
        <v>943988</v>
      </c>
      <c r="W14" s="137">
        <v>12068</v>
      </c>
      <c r="X14" s="136">
        <v>12751</v>
      </c>
      <c r="Y14" s="135">
        <f t="shared" si="5"/>
        <v>1924445</v>
      </c>
      <c r="Z14" s="134">
        <f t="shared" si="7"/>
        <v>0.16656438609573154</v>
      </c>
    </row>
    <row r="15" spans="1:26" ht="21" customHeight="1">
      <c r="A15" s="142" t="s">
        <v>397</v>
      </c>
      <c r="B15" s="357" t="s">
        <v>398</v>
      </c>
      <c r="C15" s="140">
        <v>69306</v>
      </c>
      <c r="D15" s="136">
        <v>71679</v>
      </c>
      <c r="E15" s="137">
        <v>16436</v>
      </c>
      <c r="F15" s="136">
        <v>15958</v>
      </c>
      <c r="G15" s="135">
        <f>SUM(C15:F15)</f>
        <v>173379</v>
      </c>
      <c r="H15" s="139">
        <f>G15/$G$9</f>
        <v>0.0430764697464193</v>
      </c>
      <c r="I15" s="138">
        <v>44582</v>
      </c>
      <c r="J15" s="136">
        <v>46621</v>
      </c>
      <c r="K15" s="137">
        <v>12249</v>
      </c>
      <c r="L15" s="136">
        <v>12387</v>
      </c>
      <c r="M15" s="135">
        <f>SUM(I15:L15)</f>
        <v>115839</v>
      </c>
      <c r="N15" s="141">
        <f>IF(ISERROR(G15/M15-1),"         /0",(G15/M15-1))</f>
        <v>0.49672390127677213</v>
      </c>
      <c r="O15" s="140">
        <v>678624</v>
      </c>
      <c r="P15" s="136">
        <v>681184</v>
      </c>
      <c r="Q15" s="137">
        <v>149688</v>
      </c>
      <c r="R15" s="136">
        <v>146429</v>
      </c>
      <c r="S15" s="135">
        <f>SUM(O15:R15)</f>
        <v>1655925</v>
      </c>
      <c r="T15" s="139">
        <f>S15/$S$9</f>
        <v>0.03943060485001262</v>
      </c>
      <c r="U15" s="138">
        <v>483331</v>
      </c>
      <c r="V15" s="136">
        <v>487169</v>
      </c>
      <c r="W15" s="137">
        <v>140065</v>
      </c>
      <c r="X15" s="136">
        <v>138801</v>
      </c>
      <c r="Y15" s="135">
        <f>SUM(U15:X15)</f>
        <v>1249366</v>
      </c>
      <c r="Z15" s="134">
        <f>IF(ISERROR(S15/Y15-1),"         /0",IF(S15/Y15&gt;5,"  *  ",(S15/Y15-1)))</f>
        <v>0.3254122490927398</v>
      </c>
    </row>
    <row r="16" spans="1:26" ht="21" customHeight="1">
      <c r="A16" s="142" t="s">
        <v>399</v>
      </c>
      <c r="B16" s="357" t="s">
        <v>400</v>
      </c>
      <c r="C16" s="140">
        <v>69486</v>
      </c>
      <c r="D16" s="136">
        <v>69429</v>
      </c>
      <c r="E16" s="137">
        <v>1563</v>
      </c>
      <c r="F16" s="136">
        <v>1791</v>
      </c>
      <c r="G16" s="135">
        <f>SUM(C16:F16)</f>
        <v>142269</v>
      </c>
      <c r="H16" s="139">
        <f>G16/$G$9</f>
        <v>0.0353471082100677</v>
      </c>
      <c r="I16" s="138">
        <v>70768</v>
      </c>
      <c r="J16" s="136">
        <v>69595</v>
      </c>
      <c r="K16" s="137">
        <v>1933</v>
      </c>
      <c r="L16" s="136">
        <v>1901</v>
      </c>
      <c r="M16" s="135">
        <f>SUM(I16:L16)</f>
        <v>144197</v>
      </c>
      <c r="N16" s="141">
        <f>IF(ISERROR(G16/M16-1),"         /0",(G16/M16-1))</f>
        <v>-0.013370597169150567</v>
      </c>
      <c r="O16" s="140">
        <v>794765</v>
      </c>
      <c r="P16" s="136">
        <v>784144</v>
      </c>
      <c r="Q16" s="137">
        <v>13369</v>
      </c>
      <c r="R16" s="136">
        <v>14500</v>
      </c>
      <c r="S16" s="135">
        <f>SUM(O16:R16)</f>
        <v>1606778</v>
      </c>
      <c r="T16" s="139">
        <f>S16/$S$9</f>
        <v>0.03826032483336719</v>
      </c>
      <c r="U16" s="138">
        <v>716083</v>
      </c>
      <c r="V16" s="136">
        <v>714508</v>
      </c>
      <c r="W16" s="137">
        <v>18010</v>
      </c>
      <c r="X16" s="136">
        <v>17744</v>
      </c>
      <c r="Y16" s="135">
        <f>SUM(U16:X16)</f>
        <v>1466345</v>
      </c>
      <c r="Z16" s="134">
        <f>IF(ISERROR(S16/Y16-1),"         /0",IF(S16/Y16&gt;5,"  *  ",(S16/Y16-1)))</f>
        <v>0.09577077699995562</v>
      </c>
    </row>
    <row r="17" spans="1:26" ht="21" customHeight="1">
      <c r="A17" s="142" t="s">
        <v>401</v>
      </c>
      <c r="B17" s="357" t="s">
        <v>402</v>
      </c>
      <c r="C17" s="140">
        <v>58273</v>
      </c>
      <c r="D17" s="136">
        <v>59665</v>
      </c>
      <c r="E17" s="137">
        <v>274</v>
      </c>
      <c r="F17" s="136">
        <v>226</v>
      </c>
      <c r="G17" s="135">
        <f>SUM(C17:F17)</f>
        <v>118438</v>
      </c>
      <c r="H17" s="139">
        <f>G17/$G$9</f>
        <v>0.029426233418271008</v>
      </c>
      <c r="I17" s="138">
        <v>53776</v>
      </c>
      <c r="J17" s="136">
        <v>54872</v>
      </c>
      <c r="K17" s="137">
        <v>78</v>
      </c>
      <c r="L17" s="136">
        <v>95</v>
      </c>
      <c r="M17" s="135">
        <f>SUM(I17:L17)</f>
        <v>108821</v>
      </c>
      <c r="N17" s="141">
        <f>IF(ISERROR(G17/M17-1),"         /0",(G17/M17-1))</f>
        <v>0.08837448654211966</v>
      </c>
      <c r="O17" s="140">
        <v>660411</v>
      </c>
      <c r="P17" s="136">
        <v>648329</v>
      </c>
      <c r="Q17" s="137">
        <v>1019</v>
      </c>
      <c r="R17" s="136">
        <v>970</v>
      </c>
      <c r="S17" s="135">
        <f>SUM(O17:R17)</f>
        <v>1310729</v>
      </c>
      <c r="T17" s="139">
        <f>S17/$S$9</f>
        <v>0.03121085632770336</v>
      </c>
      <c r="U17" s="138">
        <v>547502</v>
      </c>
      <c r="V17" s="136">
        <v>535165</v>
      </c>
      <c r="W17" s="137">
        <v>4982</v>
      </c>
      <c r="X17" s="136">
        <v>4028</v>
      </c>
      <c r="Y17" s="135">
        <f>SUM(U17:X17)</f>
        <v>1091677</v>
      </c>
      <c r="Z17" s="134">
        <f>IF(ISERROR(S17/Y17-1),"         /0",IF(S17/Y17&gt;5,"  *  ",(S17/Y17-1)))</f>
        <v>0.20065642126746286</v>
      </c>
    </row>
    <row r="18" spans="1:26" ht="21" customHeight="1">
      <c r="A18" s="142" t="s">
        <v>403</v>
      </c>
      <c r="B18" s="357" t="s">
        <v>404</v>
      </c>
      <c r="C18" s="140">
        <v>53697</v>
      </c>
      <c r="D18" s="136">
        <v>53913</v>
      </c>
      <c r="E18" s="137">
        <v>2165</v>
      </c>
      <c r="F18" s="136">
        <v>1969</v>
      </c>
      <c r="G18" s="135">
        <f t="shared" si="6"/>
        <v>111744</v>
      </c>
      <c r="H18" s="139">
        <f t="shared" si="0"/>
        <v>0.027763091466347586</v>
      </c>
      <c r="I18" s="138">
        <v>50865</v>
      </c>
      <c r="J18" s="136">
        <v>50872</v>
      </c>
      <c r="K18" s="137">
        <v>1690</v>
      </c>
      <c r="L18" s="136">
        <v>1352</v>
      </c>
      <c r="M18" s="135">
        <f t="shared" si="1"/>
        <v>104779</v>
      </c>
      <c r="N18" s="141">
        <f t="shared" si="2"/>
        <v>0.06647324368432606</v>
      </c>
      <c r="O18" s="140">
        <v>603642</v>
      </c>
      <c r="P18" s="136">
        <v>596225</v>
      </c>
      <c r="Q18" s="137">
        <v>18059</v>
      </c>
      <c r="R18" s="136">
        <v>17708</v>
      </c>
      <c r="S18" s="135">
        <f t="shared" si="3"/>
        <v>1235634</v>
      </c>
      <c r="T18" s="139">
        <f t="shared" si="4"/>
        <v>0.029422706942186686</v>
      </c>
      <c r="U18" s="138">
        <v>533471</v>
      </c>
      <c r="V18" s="136">
        <v>521615</v>
      </c>
      <c r="W18" s="137">
        <v>16367</v>
      </c>
      <c r="X18" s="136">
        <v>15906</v>
      </c>
      <c r="Y18" s="135">
        <f t="shared" si="5"/>
        <v>1087359</v>
      </c>
      <c r="Z18" s="134">
        <f t="shared" si="7"/>
        <v>0.13636250769065228</v>
      </c>
    </row>
    <row r="19" spans="1:26" ht="21" customHeight="1">
      <c r="A19" s="142" t="s">
        <v>405</v>
      </c>
      <c r="B19" s="357" t="s">
        <v>406</v>
      </c>
      <c r="C19" s="140">
        <v>46080</v>
      </c>
      <c r="D19" s="136">
        <v>46175</v>
      </c>
      <c r="E19" s="137">
        <v>2539</v>
      </c>
      <c r="F19" s="136">
        <v>2541</v>
      </c>
      <c r="G19" s="135">
        <f t="shared" si="6"/>
        <v>97335</v>
      </c>
      <c r="H19" s="139">
        <f>G19/$G$9</f>
        <v>0.024183137420147324</v>
      </c>
      <c r="I19" s="138">
        <v>42698</v>
      </c>
      <c r="J19" s="136">
        <v>42673</v>
      </c>
      <c r="K19" s="137">
        <v>1274</v>
      </c>
      <c r="L19" s="136">
        <v>1283</v>
      </c>
      <c r="M19" s="135">
        <f>SUM(I19:L19)</f>
        <v>87928</v>
      </c>
      <c r="N19" s="141">
        <f>IF(ISERROR(G19/M19-1),"         /0",(G19/M19-1))</f>
        <v>0.10698526066781922</v>
      </c>
      <c r="O19" s="140">
        <v>464986</v>
      </c>
      <c r="P19" s="136">
        <v>470720</v>
      </c>
      <c r="Q19" s="137">
        <v>24122</v>
      </c>
      <c r="R19" s="136">
        <v>24303</v>
      </c>
      <c r="S19" s="135">
        <f>SUM(O19:R19)</f>
        <v>984131</v>
      </c>
      <c r="T19" s="139">
        <f>S19/$S$9</f>
        <v>0.02343396022262347</v>
      </c>
      <c r="U19" s="138">
        <v>430045</v>
      </c>
      <c r="V19" s="136">
        <v>433828</v>
      </c>
      <c r="W19" s="137">
        <v>14725</v>
      </c>
      <c r="X19" s="136">
        <v>15666</v>
      </c>
      <c r="Y19" s="135">
        <f>SUM(U19:X19)</f>
        <v>894264</v>
      </c>
      <c r="Z19" s="134">
        <f>IF(ISERROR(S19/Y19-1),"         /0",IF(S19/Y19&gt;5,"  *  ",(S19/Y19-1)))</f>
        <v>0.10049269566928776</v>
      </c>
    </row>
    <row r="20" spans="1:26" ht="21" customHeight="1">
      <c r="A20" s="142" t="s">
        <v>407</v>
      </c>
      <c r="B20" s="357" t="s">
        <v>408</v>
      </c>
      <c r="C20" s="140">
        <v>43295</v>
      </c>
      <c r="D20" s="136">
        <v>42494</v>
      </c>
      <c r="E20" s="137">
        <v>191</v>
      </c>
      <c r="F20" s="136">
        <v>168</v>
      </c>
      <c r="G20" s="135">
        <f t="shared" si="6"/>
        <v>86148</v>
      </c>
      <c r="H20" s="139">
        <f>G20/$G$9</f>
        <v>0.021403697770286653</v>
      </c>
      <c r="I20" s="138">
        <v>44954</v>
      </c>
      <c r="J20" s="136">
        <v>45519</v>
      </c>
      <c r="K20" s="137">
        <v>188</v>
      </c>
      <c r="L20" s="136">
        <v>216</v>
      </c>
      <c r="M20" s="135">
        <f>SUM(I20:L20)</f>
        <v>90877</v>
      </c>
      <c r="N20" s="141">
        <f>IF(ISERROR(G20/M20-1),"         /0",(G20/M20-1))</f>
        <v>-0.05203736919132451</v>
      </c>
      <c r="O20" s="140">
        <v>512746</v>
      </c>
      <c r="P20" s="136">
        <v>498438</v>
      </c>
      <c r="Q20" s="137">
        <v>1986</v>
      </c>
      <c r="R20" s="136">
        <v>2195</v>
      </c>
      <c r="S20" s="135">
        <f>SUM(O20:R20)</f>
        <v>1015365</v>
      </c>
      <c r="T20" s="139">
        <f>S20/$S$9</f>
        <v>0.024177698925695944</v>
      </c>
      <c r="U20" s="138">
        <v>415193</v>
      </c>
      <c r="V20" s="136">
        <v>409029</v>
      </c>
      <c r="W20" s="137">
        <v>2068</v>
      </c>
      <c r="X20" s="136">
        <v>2434</v>
      </c>
      <c r="Y20" s="135">
        <f>SUM(U20:X20)</f>
        <v>828724</v>
      </c>
      <c r="Z20" s="134">
        <f>IF(ISERROR(S20/Y20-1),"         /0",IF(S20/Y20&gt;5,"  *  ",(S20/Y20-1)))</f>
        <v>0.2252149087030182</v>
      </c>
    </row>
    <row r="21" spans="1:26" ht="21" customHeight="1">
      <c r="A21" s="142" t="s">
        <v>409</v>
      </c>
      <c r="B21" s="357" t="s">
        <v>410</v>
      </c>
      <c r="C21" s="140">
        <v>38766</v>
      </c>
      <c r="D21" s="136">
        <v>38695</v>
      </c>
      <c r="E21" s="137">
        <v>156</v>
      </c>
      <c r="F21" s="136">
        <v>153</v>
      </c>
      <c r="G21" s="135">
        <f t="shared" si="6"/>
        <v>77770</v>
      </c>
      <c r="H21" s="139">
        <f t="shared" si="0"/>
        <v>0.019322161577694123</v>
      </c>
      <c r="I21" s="138">
        <v>35989</v>
      </c>
      <c r="J21" s="136">
        <v>36454</v>
      </c>
      <c r="K21" s="137">
        <v>216</v>
      </c>
      <c r="L21" s="136">
        <v>34</v>
      </c>
      <c r="M21" s="135">
        <f t="shared" si="1"/>
        <v>72693</v>
      </c>
      <c r="N21" s="141">
        <f t="shared" si="2"/>
        <v>0.0698416628836338</v>
      </c>
      <c r="O21" s="140">
        <v>405290</v>
      </c>
      <c r="P21" s="136">
        <v>392267</v>
      </c>
      <c r="Q21" s="137">
        <v>1807</v>
      </c>
      <c r="R21" s="136">
        <v>780</v>
      </c>
      <c r="S21" s="135">
        <f t="shared" si="3"/>
        <v>800144</v>
      </c>
      <c r="T21" s="139">
        <f t="shared" si="4"/>
        <v>0.01905289302782946</v>
      </c>
      <c r="U21" s="138">
        <v>360787</v>
      </c>
      <c r="V21" s="136">
        <v>350573</v>
      </c>
      <c r="W21" s="137">
        <v>1101</v>
      </c>
      <c r="X21" s="136">
        <v>850</v>
      </c>
      <c r="Y21" s="135">
        <f t="shared" si="5"/>
        <v>713311</v>
      </c>
      <c r="Z21" s="134">
        <f t="shared" si="7"/>
        <v>0.12173231591830214</v>
      </c>
    </row>
    <row r="22" spans="1:26" ht="21" customHeight="1">
      <c r="A22" s="142" t="s">
        <v>411</v>
      </c>
      <c r="B22" s="357" t="s">
        <v>411</v>
      </c>
      <c r="C22" s="140">
        <v>19156</v>
      </c>
      <c r="D22" s="136">
        <v>18119</v>
      </c>
      <c r="E22" s="137">
        <v>602</v>
      </c>
      <c r="F22" s="136">
        <v>620</v>
      </c>
      <c r="G22" s="135">
        <f t="shared" si="6"/>
        <v>38497</v>
      </c>
      <c r="H22" s="139">
        <f aca="true" t="shared" si="8" ref="H22:H32">G22/$G$9</f>
        <v>0.00956468116570002</v>
      </c>
      <c r="I22" s="138">
        <v>19596</v>
      </c>
      <c r="J22" s="136">
        <v>19004</v>
      </c>
      <c r="K22" s="137">
        <v>1079</v>
      </c>
      <c r="L22" s="136">
        <v>1172</v>
      </c>
      <c r="M22" s="135">
        <f aca="true" t="shared" si="9" ref="M22:M32">SUM(I22:L22)</f>
        <v>40851</v>
      </c>
      <c r="N22" s="141">
        <f aca="true" t="shared" si="10" ref="N22:N32">IF(ISERROR(G22/M22-1),"         /0",(G22/M22-1))</f>
        <v>-0.057624048370908953</v>
      </c>
      <c r="O22" s="140">
        <v>199177</v>
      </c>
      <c r="P22" s="136">
        <v>189540</v>
      </c>
      <c r="Q22" s="137">
        <v>10666</v>
      </c>
      <c r="R22" s="136">
        <v>10587</v>
      </c>
      <c r="S22" s="135">
        <f aca="true" t="shared" si="11" ref="S22:S32">SUM(O22:R22)</f>
        <v>409970</v>
      </c>
      <c r="T22" s="139">
        <f aca="true" t="shared" si="12" ref="T22:T32">S22/$S$9</f>
        <v>0.009762136008792471</v>
      </c>
      <c r="U22" s="138">
        <v>204874</v>
      </c>
      <c r="V22" s="136">
        <v>195312</v>
      </c>
      <c r="W22" s="137">
        <v>18373</v>
      </c>
      <c r="X22" s="136">
        <v>19141</v>
      </c>
      <c r="Y22" s="135">
        <f aca="true" t="shared" si="13" ref="Y22:Y32">SUM(U22:X22)</f>
        <v>437700</v>
      </c>
      <c r="Z22" s="134">
        <f aca="true" t="shared" si="14" ref="Z22:Z32">IF(ISERROR(S22/Y22-1),"         /0",IF(S22/Y22&gt;5,"  *  ",(S22/Y22-1)))</f>
        <v>-0.06335389536212022</v>
      </c>
    </row>
    <row r="23" spans="1:26" ht="21" customHeight="1">
      <c r="A23" s="142" t="s">
        <v>412</v>
      </c>
      <c r="B23" s="357" t="s">
        <v>413</v>
      </c>
      <c r="C23" s="140">
        <v>17388</v>
      </c>
      <c r="D23" s="136">
        <v>16861</v>
      </c>
      <c r="E23" s="137">
        <v>1150</v>
      </c>
      <c r="F23" s="136">
        <v>1169</v>
      </c>
      <c r="G23" s="135">
        <f t="shared" si="6"/>
        <v>36568</v>
      </c>
      <c r="H23" s="139">
        <f t="shared" si="8"/>
        <v>0.009085416028971565</v>
      </c>
      <c r="I23" s="138">
        <v>14359</v>
      </c>
      <c r="J23" s="136">
        <v>14218</v>
      </c>
      <c r="K23" s="137">
        <v>1116</v>
      </c>
      <c r="L23" s="136">
        <v>1276</v>
      </c>
      <c r="M23" s="135">
        <f t="shared" si="9"/>
        <v>30969</v>
      </c>
      <c r="N23" s="141">
        <f t="shared" si="10"/>
        <v>0.18079369692272929</v>
      </c>
      <c r="O23" s="140">
        <v>164070</v>
      </c>
      <c r="P23" s="136">
        <v>154285</v>
      </c>
      <c r="Q23" s="137">
        <v>11264</v>
      </c>
      <c r="R23" s="136">
        <v>12572</v>
      </c>
      <c r="S23" s="135">
        <f t="shared" si="11"/>
        <v>342191</v>
      </c>
      <c r="T23" s="139">
        <f t="shared" si="12"/>
        <v>0.008148193972692402</v>
      </c>
      <c r="U23" s="138">
        <v>152745</v>
      </c>
      <c r="V23" s="136">
        <v>143903</v>
      </c>
      <c r="W23" s="137">
        <v>9544</v>
      </c>
      <c r="X23" s="136">
        <v>9985</v>
      </c>
      <c r="Y23" s="135">
        <f t="shared" si="13"/>
        <v>316177</v>
      </c>
      <c r="Z23" s="134">
        <f t="shared" si="14"/>
        <v>0.08227669944366611</v>
      </c>
    </row>
    <row r="24" spans="1:26" ht="21" customHeight="1">
      <c r="A24" s="142" t="s">
        <v>414</v>
      </c>
      <c r="B24" s="357" t="s">
        <v>415</v>
      </c>
      <c r="C24" s="140">
        <v>17259</v>
      </c>
      <c r="D24" s="136">
        <v>17442</v>
      </c>
      <c r="E24" s="137">
        <v>19</v>
      </c>
      <c r="F24" s="136">
        <v>31</v>
      </c>
      <c r="G24" s="135">
        <f t="shared" si="6"/>
        <v>34751</v>
      </c>
      <c r="H24" s="139">
        <f>G24/$G$9</f>
        <v>0.008633977587584524</v>
      </c>
      <c r="I24" s="138">
        <v>14883</v>
      </c>
      <c r="J24" s="136">
        <v>15039</v>
      </c>
      <c r="K24" s="137">
        <v>0</v>
      </c>
      <c r="L24" s="136">
        <v>5</v>
      </c>
      <c r="M24" s="135">
        <f>SUM(I24:L24)</f>
        <v>29927</v>
      </c>
      <c r="N24" s="141">
        <f>IF(ISERROR(G24/M24-1),"         /0",(G24/M24-1))</f>
        <v>0.16119223443713038</v>
      </c>
      <c r="O24" s="140">
        <v>196557</v>
      </c>
      <c r="P24" s="136">
        <v>190719</v>
      </c>
      <c r="Q24" s="137">
        <v>385</v>
      </c>
      <c r="R24" s="136">
        <v>275</v>
      </c>
      <c r="S24" s="135">
        <f>SUM(O24:R24)</f>
        <v>387936</v>
      </c>
      <c r="T24" s="139">
        <f>S24/$S$9</f>
        <v>0.009237466143149294</v>
      </c>
      <c r="U24" s="138">
        <v>142908</v>
      </c>
      <c r="V24" s="136">
        <v>138075</v>
      </c>
      <c r="W24" s="137">
        <v>225</v>
      </c>
      <c r="X24" s="136">
        <v>314</v>
      </c>
      <c r="Y24" s="135">
        <f>SUM(U24:X24)</f>
        <v>281522</v>
      </c>
      <c r="Z24" s="134">
        <f>IF(ISERROR(S24/Y24-1),"         /0",IF(S24/Y24&gt;5,"  *  ",(S24/Y24-1)))</f>
        <v>0.377995325409737</v>
      </c>
    </row>
    <row r="25" spans="1:26" ht="21" customHeight="1">
      <c r="A25" s="142" t="s">
        <v>416</v>
      </c>
      <c r="B25" s="357" t="s">
        <v>417</v>
      </c>
      <c r="C25" s="140">
        <v>15555</v>
      </c>
      <c r="D25" s="136">
        <v>16050</v>
      </c>
      <c r="E25" s="137">
        <v>19</v>
      </c>
      <c r="F25" s="136">
        <v>34</v>
      </c>
      <c r="G25" s="135">
        <f t="shared" si="6"/>
        <v>31658</v>
      </c>
      <c r="H25" s="139">
        <f>G25/$G$9</f>
        <v>0.007865513581414948</v>
      </c>
      <c r="I25" s="138">
        <v>15256</v>
      </c>
      <c r="J25" s="136">
        <v>15613</v>
      </c>
      <c r="K25" s="137">
        <v>111</v>
      </c>
      <c r="L25" s="136">
        <v>102</v>
      </c>
      <c r="M25" s="135">
        <f>SUM(I25:L25)</f>
        <v>31082</v>
      </c>
      <c r="N25" s="141">
        <f>IF(ISERROR(G25/M25-1),"         /0",(G25/M25-1))</f>
        <v>0.01853162602149161</v>
      </c>
      <c r="O25" s="140">
        <v>170214</v>
      </c>
      <c r="P25" s="136">
        <v>167621</v>
      </c>
      <c r="Q25" s="137">
        <v>1852</v>
      </c>
      <c r="R25" s="136">
        <v>1559</v>
      </c>
      <c r="S25" s="135">
        <f>SUM(O25:R25)</f>
        <v>341246</v>
      </c>
      <c r="T25" s="139">
        <f>S25/$S$9</f>
        <v>0.008125691793195588</v>
      </c>
      <c r="U25" s="138">
        <v>162763</v>
      </c>
      <c r="V25" s="136">
        <v>159870</v>
      </c>
      <c r="W25" s="137">
        <v>2204</v>
      </c>
      <c r="X25" s="136">
        <v>2198</v>
      </c>
      <c r="Y25" s="135">
        <f>SUM(U25:X25)</f>
        <v>327035</v>
      </c>
      <c r="Z25" s="134">
        <f>IF(ISERROR(S25/Y25-1),"         /0",IF(S25/Y25&gt;5,"  *  ",(S25/Y25-1)))</f>
        <v>0.04345406454966594</v>
      </c>
    </row>
    <row r="26" spans="1:26" ht="21" customHeight="1">
      <c r="A26" s="142" t="s">
        <v>418</v>
      </c>
      <c r="B26" s="357" t="s">
        <v>419</v>
      </c>
      <c r="C26" s="140">
        <v>14186</v>
      </c>
      <c r="D26" s="136">
        <v>14039</v>
      </c>
      <c r="E26" s="137">
        <v>350</v>
      </c>
      <c r="F26" s="136">
        <v>349</v>
      </c>
      <c r="G26" s="135">
        <f t="shared" si="6"/>
        <v>28924</v>
      </c>
      <c r="H26" s="139">
        <f>G26/$G$9</f>
        <v>0.0071862440719200815</v>
      </c>
      <c r="I26" s="138">
        <v>13844</v>
      </c>
      <c r="J26" s="136">
        <v>13408</v>
      </c>
      <c r="K26" s="137">
        <v>621</v>
      </c>
      <c r="L26" s="136">
        <v>636</v>
      </c>
      <c r="M26" s="135">
        <f>SUM(I26:L26)</f>
        <v>28509</v>
      </c>
      <c r="N26" s="141">
        <f>IF(ISERROR(G26/M26-1),"         /0",(G26/M26-1))</f>
        <v>0.014556806622470164</v>
      </c>
      <c r="O26" s="140">
        <v>141164</v>
      </c>
      <c r="P26" s="136">
        <v>138534</v>
      </c>
      <c r="Q26" s="137">
        <v>5089</v>
      </c>
      <c r="R26" s="136">
        <v>5097</v>
      </c>
      <c r="S26" s="135">
        <f>SUM(O26:R26)</f>
        <v>289884</v>
      </c>
      <c r="T26" s="139">
        <f>S26/$S$9</f>
        <v>0.006902668572756047</v>
      </c>
      <c r="U26" s="138">
        <v>133266</v>
      </c>
      <c r="V26" s="136">
        <v>128741</v>
      </c>
      <c r="W26" s="137">
        <v>9732</v>
      </c>
      <c r="X26" s="136">
        <v>9814</v>
      </c>
      <c r="Y26" s="135">
        <f>SUM(U26:X26)</f>
        <v>281553</v>
      </c>
      <c r="Z26" s="134">
        <f>IF(ISERROR(S26/Y26-1),"         /0",IF(S26/Y26&gt;5,"  *  ",(S26/Y26-1)))</f>
        <v>0.02958945562647175</v>
      </c>
    </row>
    <row r="27" spans="1:26" ht="21" customHeight="1">
      <c r="A27" s="142" t="s">
        <v>420</v>
      </c>
      <c r="B27" s="357" t="s">
        <v>421</v>
      </c>
      <c r="C27" s="140">
        <v>12837</v>
      </c>
      <c r="D27" s="136">
        <v>13260</v>
      </c>
      <c r="E27" s="137">
        <v>8</v>
      </c>
      <c r="F27" s="136">
        <v>16</v>
      </c>
      <c r="G27" s="135">
        <f t="shared" si="6"/>
        <v>26121</v>
      </c>
      <c r="H27" s="139">
        <f t="shared" si="8"/>
        <v>0.0064898313304738095</v>
      </c>
      <c r="I27" s="138">
        <v>11961</v>
      </c>
      <c r="J27" s="136">
        <v>12146</v>
      </c>
      <c r="K27" s="137">
        <v>11</v>
      </c>
      <c r="L27" s="136">
        <v>11</v>
      </c>
      <c r="M27" s="135">
        <f t="shared" si="9"/>
        <v>24129</v>
      </c>
      <c r="N27" s="141">
        <f t="shared" si="10"/>
        <v>0.08255626010195205</v>
      </c>
      <c r="O27" s="140">
        <v>136736</v>
      </c>
      <c r="P27" s="136">
        <v>134633</v>
      </c>
      <c r="Q27" s="137">
        <v>620</v>
      </c>
      <c r="R27" s="136">
        <v>543</v>
      </c>
      <c r="S27" s="135">
        <f t="shared" si="11"/>
        <v>272532</v>
      </c>
      <c r="T27" s="139">
        <f t="shared" si="12"/>
        <v>0.00648948569590026</v>
      </c>
      <c r="U27" s="138">
        <v>112729</v>
      </c>
      <c r="V27" s="136">
        <v>112002</v>
      </c>
      <c r="W27" s="137">
        <v>484</v>
      </c>
      <c r="X27" s="136">
        <v>630</v>
      </c>
      <c r="Y27" s="135">
        <f t="shared" si="13"/>
        <v>225845</v>
      </c>
      <c r="Z27" s="134">
        <f t="shared" si="14"/>
        <v>0.20672142398547666</v>
      </c>
    </row>
    <row r="28" spans="1:26" ht="21" customHeight="1">
      <c r="A28" s="142" t="s">
        <v>422</v>
      </c>
      <c r="B28" s="357" t="s">
        <v>423</v>
      </c>
      <c r="C28" s="140">
        <v>9305</v>
      </c>
      <c r="D28" s="136">
        <v>9116</v>
      </c>
      <c r="E28" s="137">
        <v>1578</v>
      </c>
      <c r="F28" s="136">
        <v>1768</v>
      </c>
      <c r="G28" s="135">
        <f t="shared" si="6"/>
        <v>21767</v>
      </c>
      <c r="H28" s="139">
        <f t="shared" si="8"/>
        <v>0.005408068549076352</v>
      </c>
      <c r="I28" s="138">
        <v>7608</v>
      </c>
      <c r="J28" s="136">
        <v>7942</v>
      </c>
      <c r="K28" s="137">
        <v>1750</v>
      </c>
      <c r="L28" s="136">
        <v>1916</v>
      </c>
      <c r="M28" s="135">
        <f t="shared" si="9"/>
        <v>19216</v>
      </c>
      <c r="N28" s="141">
        <f t="shared" si="10"/>
        <v>0.13275395503746878</v>
      </c>
      <c r="O28" s="140">
        <v>88256</v>
      </c>
      <c r="P28" s="136">
        <v>89509</v>
      </c>
      <c r="Q28" s="137">
        <v>17554</v>
      </c>
      <c r="R28" s="136">
        <v>17358</v>
      </c>
      <c r="S28" s="135">
        <f t="shared" si="11"/>
        <v>212677</v>
      </c>
      <c r="T28" s="139">
        <f t="shared" si="12"/>
        <v>0.005064228601951256</v>
      </c>
      <c r="U28" s="138">
        <v>86611</v>
      </c>
      <c r="V28" s="136">
        <v>88691</v>
      </c>
      <c r="W28" s="137">
        <v>10051</v>
      </c>
      <c r="X28" s="136">
        <v>9508</v>
      </c>
      <c r="Y28" s="135">
        <f t="shared" si="13"/>
        <v>194861</v>
      </c>
      <c r="Z28" s="134">
        <f t="shared" si="14"/>
        <v>0.09142927522695654</v>
      </c>
    </row>
    <row r="29" spans="1:26" ht="21" customHeight="1">
      <c r="A29" s="142" t="s">
        <v>424</v>
      </c>
      <c r="B29" s="357" t="s">
        <v>425</v>
      </c>
      <c r="C29" s="140">
        <v>9460</v>
      </c>
      <c r="D29" s="136">
        <v>9517</v>
      </c>
      <c r="E29" s="137">
        <v>45</v>
      </c>
      <c r="F29" s="136">
        <v>49</v>
      </c>
      <c r="G29" s="135">
        <f t="shared" si="6"/>
        <v>19071</v>
      </c>
      <c r="H29" s="139">
        <f t="shared" si="8"/>
        <v>0.004738240239786609</v>
      </c>
      <c r="I29" s="138">
        <v>9614</v>
      </c>
      <c r="J29" s="136">
        <v>9337</v>
      </c>
      <c r="K29" s="137">
        <v>73</v>
      </c>
      <c r="L29" s="136">
        <v>81</v>
      </c>
      <c r="M29" s="135">
        <f t="shared" si="9"/>
        <v>19105</v>
      </c>
      <c r="N29" s="141">
        <f t="shared" si="10"/>
        <v>-0.0017796388380004746</v>
      </c>
      <c r="O29" s="140">
        <v>96731</v>
      </c>
      <c r="P29" s="136">
        <v>95333</v>
      </c>
      <c r="Q29" s="137">
        <v>487</v>
      </c>
      <c r="R29" s="136">
        <v>536</v>
      </c>
      <c r="S29" s="135">
        <f t="shared" si="11"/>
        <v>193087</v>
      </c>
      <c r="T29" s="139">
        <f t="shared" si="12"/>
        <v>0.004597754849207776</v>
      </c>
      <c r="U29" s="138">
        <v>94979</v>
      </c>
      <c r="V29" s="136">
        <v>93126</v>
      </c>
      <c r="W29" s="137">
        <v>596</v>
      </c>
      <c r="X29" s="136">
        <v>622</v>
      </c>
      <c r="Y29" s="135">
        <f t="shared" si="13"/>
        <v>189323</v>
      </c>
      <c r="Z29" s="134">
        <f t="shared" si="14"/>
        <v>0.01988136676473551</v>
      </c>
    </row>
    <row r="30" spans="1:26" ht="21" customHeight="1">
      <c r="A30" s="142" t="s">
        <v>426</v>
      </c>
      <c r="B30" s="357" t="s">
        <v>427</v>
      </c>
      <c r="C30" s="140">
        <v>8683</v>
      </c>
      <c r="D30" s="136">
        <v>8331</v>
      </c>
      <c r="E30" s="137">
        <v>14</v>
      </c>
      <c r="F30" s="136">
        <v>4</v>
      </c>
      <c r="G30" s="135">
        <f t="shared" si="6"/>
        <v>17032</v>
      </c>
      <c r="H30" s="139">
        <f t="shared" si="8"/>
        <v>0.004231645312990694</v>
      </c>
      <c r="I30" s="138">
        <v>7563</v>
      </c>
      <c r="J30" s="136">
        <v>8008</v>
      </c>
      <c r="K30" s="137"/>
      <c r="L30" s="136">
        <v>17</v>
      </c>
      <c r="M30" s="135">
        <f t="shared" si="9"/>
        <v>15588</v>
      </c>
      <c r="N30" s="141">
        <f t="shared" si="10"/>
        <v>0.092635360533744</v>
      </c>
      <c r="O30" s="140">
        <v>92589</v>
      </c>
      <c r="P30" s="136">
        <v>87844</v>
      </c>
      <c r="Q30" s="137">
        <v>143</v>
      </c>
      <c r="R30" s="136">
        <v>102</v>
      </c>
      <c r="S30" s="135">
        <f t="shared" si="11"/>
        <v>180678</v>
      </c>
      <c r="T30" s="139">
        <f t="shared" si="12"/>
        <v>0.004302273848809927</v>
      </c>
      <c r="U30" s="138">
        <v>86305</v>
      </c>
      <c r="V30" s="136">
        <v>87467</v>
      </c>
      <c r="W30" s="137">
        <v>220</v>
      </c>
      <c r="X30" s="136">
        <v>166</v>
      </c>
      <c r="Y30" s="135">
        <f t="shared" si="13"/>
        <v>174158</v>
      </c>
      <c r="Z30" s="134">
        <f t="shared" si="14"/>
        <v>0.037437269605760326</v>
      </c>
    </row>
    <row r="31" spans="1:26" ht="21" customHeight="1">
      <c r="A31" s="142" t="s">
        <v>428</v>
      </c>
      <c r="B31" s="357" t="s">
        <v>429</v>
      </c>
      <c r="C31" s="140">
        <v>3988</v>
      </c>
      <c r="D31" s="136">
        <v>3697</v>
      </c>
      <c r="E31" s="137">
        <v>3897</v>
      </c>
      <c r="F31" s="136">
        <v>4244</v>
      </c>
      <c r="G31" s="135">
        <f t="shared" si="6"/>
        <v>15826</v>
      </c>
      <c r="H31" s="139">
        <f t="shared" si="8"/>
        <v>0.003932011432796543</v>
      </c>
      <c r="I31" s="138">
        <v>6219</v>
      </c>
      <c r="J31" s="136">
        <v>6055</v>
      </c>
      <c r="K31" s="137">
        <v>3679</v>
      </c>
      <c r="L31" s="136">
        <v>3787</v>
      </c>
      <c r="M31" s="135">
        <f t="shared" si="9"/>
        <v>19740</v>
      </c>
      <c r="N31" s="141">
        <f t="shared" si="10"/>
        <v>-0.19827760891590673</v>
      </c>
      <c r="O31" s="140">
        <v>60683</v>
      </c>
      <c r="P31" s="136">
        <v>57398</v>
      </c>
      <c r="Q31" s="137">
        <v>40907</v>
      </c>
      <c r="R31" s="136">
        <v>41370</v>
      </c>
      <c r="S31" s="135">
        <f t="shared" si="11"/>
        <v>200358</v>
      </c>
      <c r="T31" s="139">
        <f t="shared" si="12"/>
        <v>0.00477089066626739</v>
      </c>
      <c r="U31" s="138">
        <v>51462</v>
      </c>
      <c r="V31" s="136">
        <v>50887</v>
      </c>
      <c r="W31" s="137">
        <v>39065</v>
      </c>
      <c r="X31" s="136">
        <v>38899</v>
      </c>
      <c r="Y31" s="135">
        <f t="shared" si="13"/>
        <v>180313</v>
      </c>
      <c r="Z31" s="134">
        <f t="shared" si="14"/>
        <v>0.1111678026542735</v>
      </c>
    </row>
    <row r="32" spans="1:26" ht="21" customHeight="1">
      <c r="A32" s="142" t="s">
        <v>430</v>
      </c>
      <c r="B32" s="357" t="s">
        <v>431</v>
      </c>
      <c r="C32" s="140">
        <v>7482</v>
      </c>
      <c r="D32" s="136">
        <v>7316</v>
      </c>
      <c r="E32" s="137">
        <v>133</v>
      </c>
      <c r="F32" s="136">
        <v>159</v>
      </c>
      <c r="G32" s="135">
        <f t="shared" si="6"/>
        <v>15090</v>
      </c>
      <c r="H32" s="139">
        <f t="shared" si="8"/>
        <v>0.003749150291981539</v>
      </c>
      <c r="I32" s="138">
        <v>9495</v>
      </c>
      <c r="J32" s="136">
        <v>9574</v>
      </c>
      <c r="K32" s="137">
        <v>477</v>
      </c>
      <c r="L32" s="136">
        <v>512</v>
      </c>
      <c r="M32" s="135">
        <f t="shared" si="9"/>
        <v>20058</v>
      </c>
      <c r="N32" s="141">
        <f t="shared" si="10"/>
        <v>-0.2476817230032905</v>
      </c>
      <c r="O32" s="140">
        <v>78758</v>
      </c>
      <c r="P32" s="136">
        <v>79050</v>
      </c>
      <c r="Q32" s="137">
        <v>3278</v>
      </c>
      <c r="R32" s="136">
        <v>3266</v>
      </c>
      <c r="S32" s="135">
        <f t="shared" si="11"/>
        <v>164352</v>
      </c>
      <c r="T32" s="139">
        <f t="shared" si="12"/>
        <v>0.003913521909693539</v>
      </c>
      <c r="U32" s="138">
        <v>98427</v>
      </c>
      <c r="V32" s="136">
        <v>96117</v>
      </c>
      <c r="W32" s="137">
        <v>4610</v>
      </c>
      <c r="X32" s="136">
        <v>4030</v>
      </c>
      <c r="Y32" s="135">
        <f t="shared" si="13"/>
        <v>203184</v>
      </c>
      <c r="Z32" s="134">
        <f t="shared" si="14"/>
        <v>-0.19111741081974953</v>
      </c>
    </row>
    <row r="33" spans="1:26" ht="21" customHeight="1">
      <c r="A33" s="142" t="s">
        <v>432</v>
      </c>
      <c r="B33" s="357" t="s">
        <v>433</v>
      </c>
      <c r="C33" s="140">
        <v>5958</v>
      </c>
      <c r="D33" s="136">
        <v>6027</v>
      </c>
      <c r="E33" s="137">
        <v>240</v>
      </c>
      <c r="F33" s="136">
        <v>333</v>
      </c>
      <c r="G33" s="135">
        <f t="shared" si="6"/>
        <v>12558</v>
      </c>
      <c r="H33" s="139">
        <f>G33/$G$9</f>
        <v>0.003120068215156008</v>
      </c>
      <c r="I33" s="138">
        <v>6956</v>
      </c>
      <c r="J33" s="136">
        <v>6907</v>
      </c>
      <c r="K33" s="137">
        <v>179</v>
      </c>
      <c r="L33" s="136">
        <v>149</v>
      </c>
      <c r="M33" s="135">
        <f>SUM(I33:L33)</f>
        <v>14191</v>
      </c>
      <c r="N33" s="141">
        <f>IF(ISERROR(G33/M33-1),"         /0",(G33/M33-1))</f>
        <v>-0.11507293354943271</v>
      </c>
      <c r="O33" s="140">
        <v>70962</v>
      </c>
      <c r="P33" s="136">
        <v>69367</v>
      </c>
      <c r="Q33" s="137">
        <v>544</v>
      </c>
      <c r="R33" s="136">
        <v>733</v>
      </c>
      <c r="S33" s="135">
        <f>SUM(O33:R33)</f>
        <v>141606</v>
      </c>
      <c r="T33" s="139">
        <f>S33/$S$9</f>
        <v>0.0033718980209797465</v>
      </c>
      <c r="U33" s="138">
        <v>75366</v>
      </c>
      <c r="V33" s="136">
        <v>73439</v>
      </c>
      <c r="W33" s="137">
        <v>1042</v>
      </c>
      <c r="X33" s="136">
        <v>1042</v>
      </c>
      <c r="Y33" s="135">
        <f>SUM(U33:X33)</f>
        <v>150889</v>
      </c>
      <c r="Z33" s="134">
        <f>IF(ISERROR(S33/Y33-1),"         /0",IF(S33/Y33&gt;5,"  *  ",(S33/Y33-1)))</f>
        <v>-0.06152204600732991</v>
      </c>
    </row>
    <row r="34" spans="1:26" ht="21" customHeight="1">
      <c r="A34" s="142" t="s">
        <v>434</v>
      </c>
      <c r="B34" s="357" t="s">
        <v>435</v>
      </c>
      <c r="C34" s="140">
        <v>6125</v>
      </c>
      <c r="D34" s="136">
        <v>6317</v>
      </c>
      <c r="E34" s="137">
        <v>27</v>
      </c>
      <c r="F34" s="136">
        <v>25</v>
      </c>
      <c r="G34" s="135">
        <f t="shared" si="6"/>
        <v>12494</v>
      </c>
      <c r="H34" s="139">
        <f>G34/$G$9</f>
        <v>0.003104167246389486</v>
      </c>
      <c r="I34" s="138">
        <v>5644</v>
      </c>
      <c r="J34" s="136">
        <v>5833</v>
      </c>
      <c r="K34" s="137">
        <v>14</v>
      </c>
      <c r="L34" s="136">
        <v>11</v>
      </c>
      <c r="M34" s="135">
        <f>SUM(I34:L34)</f>
        <v>11502</v>
      </c>
      <c r="N34" s="141">
        <f>IF(ISERROR(G34/M34-1),"         /0",(G34/M34-1))</f>
        <v>0.086245870283429</v>
      </c>
      <c r="O34" s="140">
        <v>60475</v>
      </c>
      <c r="P34" s="136">
        <v>59683</v>
      </c>
      <c r="Q34" s="137">
        <v>129</v>
      </c>
      <c r="R34" s="136">
        <v>118</v>
      </c>
      <c r="S34" s="135">
        <f>SUM(O34:R34)</f>
        <v>120405</v>
      </c>
      <c r="T34" s="139">
        <f>S34/$S$9</f>
        <v>0.0028670634098559833</v>
      </c>
      <c r="U34" s="138">
        <v>59850</v>
      </c>
      <c r="V34" s="136">
        <v>59729</v>
      </c>
      <c r="W34" s="137">
        <v>351</v>
      </c>
      <c r="X34" s="136">
        <v>391</v>
      </c>
      <c r="Y34" s="135">
        <f>SUM(U34:X34)</f>
        <v>120321</v>
      </c>
      <c r="Z34" s="134">
        <f>IF(ISERROR(S34/Y34-1),"         /0",IF(S34/Y34&gt;5,"  *  ",(S34/Y34-1)))</f>
        <v>0.0006981324955743773</v>
      </c>
    </row>
    <row r="35" spans="1:26" ht="21" customHeight="1">
      <c r="A35" s="142" t="s">
        <v>436</v>
      </c>
      <c r="B35" s="357" t="s">
        <v>437</v>
      </c>
      <c r="C35" s="140">
        <v>5816</v>
      </c>
      <c r="D35" s="136">
        <v>5694</v>
      </c>
      <c r="E35" s="137">
        <v>183</v>
      </c>
      <c r="F35" s="136">
        <v>210</v>
      </c>
      <c r="G35" s="135">
        <f t="shared" si="6"/>
        <v>11903</v>
      </c>
      <c r="H35" s="139">
        <f>G35/$G$9</f>
        <v>0.0029573317379361337</v>
      </c>
      <c r="I35" s="138">
        <v>5589</v>
      </c>
      <c r="J35" s="136">
        <v>5630</v>
      </c>
      <c r="K35" s="137">
        <v>89</v>
      </c>
      <c r="L35" s="136">
        <v>92</v>
      </c>
      <c r="M35" s="135">
        <f>SUM(I35:L35)</f>
        <v>11400</v>
      </c>
      <c r="N35" s="141">
        <f>IF(ISERROR(G35/M35-1),"         /0",(G35/M35-1))</f>
        <v>0.0441228070175439</v>
      </c>
      <c r="O35" s="140">
        <v>63636</v>
      </c>
      <c r="P35" s="136">
        <v>62468</v>
      </c>
      <c r="Q35" s="137">
        <v>1210</v>
      </c>
      <c r="R35" s="136">
        <v>1395</v>
      </c>
      <c r="S35" s="135">
        <f>SUM(O35:R35)</f>
        <v>128709</v>
      </c>
      <c r="T35" s="139">
        <f>S35/$S$9</f>
        <v>0.0030647968474660833</v>
      </c>
      <c r="U35" s="138">
        <v>51759</v>
      </c>
      <c r="V35" s="136">
        <v>51425</v>
      </c>
      <c r="W35" s="137">
        <v>1238</v>
      </c>
      <c r="X35" s="136">
        <v>1207</v>
      </c>
      <c r="Y35" s="135">
        <f>SUM(U35:X35)</f>
        <v>105629</v>
      </c>
      <c r="Z35" s="134">
        <f>IF(ISERROR(S35/Y35-1),"         /0",IF(S35/Y35&gt;5,"  *  ",(S35/Y35-1)))</f>
        <v>0.21850060116066605</v>
      </c>
    </row>
    <row r="36" spans="1:26" ht="21" customHeight="1">
      <c r="A36" s="142" t="s">
        <v>438</v>
      </c>
      <c r="B36" s="357" t="s">
        <v>439</v>
      </c>
      <c r="C36" s="140">
        <v>5282</v>
      </c>
      <c r="D36" s="136">
        <v>5074</v>
      </c>
      <c r="E36" s="137">
        <v>227</v>
      </c>
      <c r="F36" s="136">
        <v>235</v>
      </c>
      <c r="G36" s="135">
        <f t="shared" si="6"/>
        <v>10818</v>
      </c>
      <c r="H36" s="139">
        <f>G36/$G$9</f>
        <v>0.0026877606268161888</v>
      </c>
      <c r="I36" s="138">
        <v>3644</v>
      </c>
      <c r="J36" s="136">
        <v>3534</v>
      </c>
      <c r="K36" s="137">
        <v>238</v>
      </c>
      <c r="L36" s="136">
        <v>241</v>
      </c>
      <c r="M36" s="135">
        <f>SUM(I36:L36)</f>
        <v>7657</v>
      </c>
      <c r="N36" s="141">
        <f>IF(ISERROR(G36/M36-1),"         /0",(G36/M36-1))</f>
        <v>0.41282486613556224</v>
      </c>
      <c r="O36" s="140">
        <v>52862</v>
      </c>
      <c r="P36" s="136">
        <v>50552</v>
      </c>
      <c r="Q36" s="137">
        <v>2868</v>
      </c>
      <c r="R36" s="136">
        <v>2868</v>
      </c>
      <c r="S36" s="135">
        <f>SUM(O36:R36)</f>
        <v>109150</v>
      </c>
      <c r="T36" s="139">
        <f>S36/$S$9</f>
        <v>0.0025990612614574192</v>
      </c>
      <c r="U36" s="138">
        <v>43351</v>
      </c>
      <c r="V36" s="136">
        <v>40787</v>
      </c>
      <c r="W36" s="137">
        <v>2313</v>
      </c>
      <c r="X36" s="136">
        <v>2611</v>
      </c>
      <c r="Y36" s="135">
        <f>SUM(U36:X36)</f>
        <v>89062</v>
      </c>
      <c r="Z36" s="134">
        <f>IF(ISERROR(S36/Y36-1),"         /0",IF(S36/Y36&gt;5,"  *  ",(S36/Y36-1)))</f>
        <v>0.22555073993397867</v>
      </c>
    </row>
    <row r="37" spans="1:26" ht="21" customHeight="1">
      <c r="A37" s="142" t="s">
        <v>440</v>
      </c>
      <c r="B37" s="357" t="s">
        <v>441</v>
      </c>
      <c r="C37" s="140">
        <v>5030</v>
      </c>
      <c r="D37" s="136">
        <v>4673</v>
      </c>
      <c r="E37" s="137">
        <v>31</v>
      </c>
      <c r="F37" s="136">
        <v>33</v>
      </c>
      <c r="G37" s="135">
        <f t="shared" si="6"/>
        <v>9767</v>
      </c>
      <c r="H37" s="139">
        <f>G37/$G$9</f>
        <v>0.0024266369053534587</v>
      </c>
      <c r="I37" s="138">
        <v>5364</v>
      </c>
      <c r="J37" s="136">
        <v>5194</v>
      </c>
      <c r="K37" s="137">
        <v>69</v>
      </c>
      <c r="L37" s="136">
        <v>57</v>
      </c>
      <c r="M37" s="135">
        <f>SUM(I37:L37)</f>
        <v>10684</v>
      </c>
      <c r="N37" s="141">
        <f>IF(ISERROR(G37/M37-1),"         /0",(G37/M37-1))</f>
        <v>-0.08582927742418567</v>
      </c>
      <c r="O37" s="140">
        <v>52934</v>
      </c>
      <c r="P37" s="136">
        <v>50365</v>
      </c>
      <c r="Q37" s="137">
        <v>459</v>
      </c>
      <c r="R37" s="136">
        <v>463</v>
      </c>
      <c r="S37" s="135">
        <f>SUM(O37:R37)</f>
        <v>104221</v>
      </c>
      <c r="T37" s="139">
        <f>S37/$S$9</f>
        <v>0.0024816927506216553</v>
      </c>
      <c r="U37" s="138">
        <v>38375</v>
      </c>
      <c r="V37" s="136">
        <v>37864</v>
      </c>
      <c r="W37" s="137">
        <v>691</v>
      </c>
      <c r="X37" s="136">
        <v>580</v>
      </c>
      <c r="Y37" s="135">
        <f>SUM(U37:X37)</f>
        <v>77510</v>
      </c>
      <c r="Z37" s="134">
        <f>IF(ISERROR(S37/Y37-1),"         /0",IF(S37/Y37&gt;5,"  *  ",(S37/Y37-1)))</f>
        <v>0.34461359824538773</v>
      </c>
    </row>
    <row r="38" spans="1:26" ht="21" customHeight="1">
      <c r="A38" s="142" t="s">
        <v>442</v>
      </c>
      <c r="B38" s="357" t="s">
        <v>443</v>
      </c>
      <c r="C38" s="140">
        <v>3785</v>
      </c>
      <c r="D38" s="136">
        <v>3634</v>
      </c>
      <c r="E38" s="137">
        <v>58</v>
      </c>
      <c r="F38" s="136">
        <v>58</v>
      </c>
      <c r="G38" s="135">
        <f t="shared" si="6"/>
        <v>7535</v>
      </c>
      <c r="H38" s="139">
        <f aca="true" t="shared" si="15" ref="H38:H50">G38/$G$9</f>
        <v>0.0018720906196210004</v>
      </c>
      <c r="I38" s="138">
        <v>3505</v>
      </c>
      <c r="J38" s="136">
        <v>3409</v>
      </c>
      <c r="K38" s="137">
        <v>61</v>
      </c>
      <c r="L38" s="136">
        <v>104</v>
      </c>
      <c r="M38" s="135">
        <f aca="true" t="shared" si="16" ref="M38:M50">SUM(I38:L38)</f>
        <v>7079</v>
      </c>
      <c r="N38" s="141">
        <f aca="true" t="shared" si="17" ref="N38:N50">IF(ISERROR(G38/M38-1),"         /0",(G38/M38-1))</f>
        <v>0.06441587794886283</v>
      </c>
      <c r="O38" s="140">
        <v>40376</v>
      </c>
      <c r="P38" s="136">
        <v>38840</v>
      </c>
      <c r="Q38" s="137">
        <v>621</v>
      </c>
      <c r="R38" s="136">
        <v>1016</v>
      </c>
      <c r="S38" s="135">
        <f aca="true" t="shared" si="18" ref="S38:S50">SUM(O38:R38)</f>
        <v>80853</v>
      </c>
      <c r="T38" s="139">
        <f aca="true" t="shared" si="19" ref="T38:T50">S38/$S$9</f>
        <v>0.0019252579035512296</v>
      </c>
      <c r="U38" s="138">
        <v>37746</v>
      </c>
      <c r="V38" s="136">
        <v>36702</v>
      </c>
      <c r="W38" s="137">
        <v>726</v>
      </c>
      <c r="X38" s="136">
        <v>783</v>
      </c>
      <c r="Y38" s="135">
        <f aca="true" t="shared" si="20" ref="Y38:Y50">SUM(U38:X38)</f>
        <v>75957</v>
      </c>
      <c r="Z38" s="134">
        <f aca="true" t="shared" si="21" ref="Z38:Z50">IF(ISERROR(S38/Y38-1),"         /0",IF(S38/Y38&gt;5,"  *  ",(S38/Y38-1)))</f>
        <v>0.0644575220190371</v>
      </c>
    </row>
    <row r="39" spans="1:26" ht="21" customHeight="1">
      <c r="A39" s="142" t="s">
        <v>444</v>
      </c>
      <c r="B39" s="357" t="s">
        <v>445</v>
      </c>
      <c r="C39" s="140">
        <v>3170</v>
      </c>
      <c r="D39" s="136">
        <v>3154</v>
      </c>
      <c r="E39" s="137">
        <v>10</v>
      </c>
      <c r="F39" s="136">
        <v>18</v>
      </c>
      <c r="G39" s="135">
        <f t="shared" si="6"/>
        <v>6352</v>
      </c>
      <c r="H39" s="139">
        <f t="shared" si="15"/>
        <v>0.0015781711500773184</v>
      </c>
      <c r="I39" s="138">
        <v>2736</v>
      </c>
      <c r="J39" s="136">
        <v>2717</v>
      </c>
      <c r="K39" s="137">
        <v>12</v>
      </c>
      <c r="L39" s="136">
        <v>12</v>
      </c>
      <c r="M39" s="135">
        <f t="shared" si="16"/>
        <v>5477</v>
      </c>
      <c r="N39" s="141">
        <f t="shared" si="17"/>
        <v>0.1597589921489866</v>
      </c>
      <c r="O39" s="140">
        <v>31689</v>
      </c>
      <c r="P39" s="136">
        <v>31598</v>
      </c>
      <c r="Q39" s="137">
        <v>10</v>
      </c>
      <c r="R39" s="136">
        <v>18</v>
      </c>
      <c r="S39" s="135">
        <f t="shared" si="18"/>
        <v>63315</v>
      </c>
      <c r="T39" s="139">
        <f t="shared" si="19"/>
        <v>0.0015076460262865461</v>
      </c>
      <c r="U39" s="138">
        <v>34187</v>
      </c>
      <c r="V39" s="136">
        <v>23448</v>
      </c>
      <c r="W39" s="137">
        <v>86</v>
      </c>
      <c r="X39" s="136">
        <v>88</v>
      </c>
      <c r="Y39" s="135">
        <f t="shared" si="20"/>
        <v>57809</v>
      </c>
      <c r="Z39" s="134">
        <f t="shared" si="21"/>
        <v>0.09524468508363748</v>
      </c>
    </row>
    <row r="40" spans="1:26" ht="21" customHeight="1">
      <c r="A40" s="142" t="s">
        <v>446</v>
      </c>
      <c r="B40" s="357" t="s">
        <v>447</v>
      </c>
      <c r="C40" s="140">
        <v>1239</v>
      </c>
      <c r="D40" s="136">
        <v>1217</v>
      </c>
      <c r="E40" s="137">
        <v>1253</v>
      </c>
      <c r="F40" s="136">
        <v>1244</v>
      </c>
      <c r="G40" s="135">
        <f t="shared" si="6"/>
        <v>4953</v>
      </c>
      <c r="H40" s="139">
        <f t="shared" si="15"/>
        <v>0.0012305859109466245</v>
      </c>
      <c r="I40" s="138">
        <v>1132</v>
      </c>
      <c r="J40" s="136">
        <v>1167</v>
      </c>
      <c r="K40" s="137">
        <v>961</v>
      </c>
      <c r="L40" s="136">
        <v>1115</v>
      </c>
      <c r="M40" s="135">
        <f t="shared" si="16"/>
        <v>4375</v>
      </c>
      <c r="N40" s="141">
        <f t="shared" si="17"/>
        <v>0.13211428571428563</v>
      </c>
      <c r="O40" s="140">
        <v>13530</v>
      </c>
      <c r="P40" s="136">
        <v>13837</v>
      </c>
      <c r="Q40" s="137">
        <v>11832</v>
      </c>
      <c r="R40" s="136">
        <v>12452</v>
      </c>
      <c r="S40" s="135">
        <f t="shared" si="18"/>
        <v>51651</v>
      </c>
      <c r="T40" s="139">
        <f t="shared" si="19"/>
        <v>0.0012299048393544403</v>
      </c>
      <c r="U40" s="138">
        <v>13365</v>
      </c>
      <c r="V40" s="136">
        <v>13378</v>
      </c>
      <c r="W40" s="137">
        <v>18149</v>
      </c>
      <c r="X40" s="136">
        <v>18382</v>
      </c>
      <c r="Y40" s="135">
        <f t="shared" si="20"/>
        <v>63274</v>
      </c>
      <c r="Z40" s="134">
        <f t="shared" si="21"/>
        <v>-0.1836931441034232</v>
      </c>
    </row>
    <row r="41" spans="1:26" ht="21" customHeight="1">
      <c r="A41" s="142" t="s">
        <v>448</v>
      </c>
      <c r="B41" s="357" t="s">
        <v>449</v>
      </c>
      <c r="C41" s="140">
        <v>0</v>
      </c>
      <c r="D41" s="136">
        <v>0</v>
      </c>
      <c r="E41" s="137">
        <v>2275</v>
      </c>
      <c r="F41" s="136">
        <v>2303</v>
      </c>
      <c r="G41" s="135">
        <f t="shared" si="6"/>
        <v>4578</v>
      </c>
      <c r="H41" s="139">
        <f t="shared" si="15"/>
        <v>0.001137416172080284</v>
      </c>
      <c r="I41" s="138"/>
      <c r="J41" s="136"/>
      <c r="K41" s="137">
        <v>6306</v>
      </c>
      <c r="L41" s="136">
        <v>6349</v>
      </c>
      <c r="M41" s="135">
        <f t="shared" si="16"/>
        <v>12655</v>
      </c>
      <c r="N41" s="141">
        <f t="shared" si="17"/>
        <v>-0.6382457526669301</v>
      </c>
      <c r="O41" s="140"/>
      <c r="P41" s="136"/>
      <c r="Q41" s="137">
        <v>36219</v>
      </c>
      <c r="R41" s="136">
        <v>36337</v>
      </c>
      <c r="S41" s="135">
        <f t="shared" si="18"/>
        <v>72556</v>
      </c>
      <c r="T41" s="139">
        <f t="shared" si="19"/>
        <v>0.0017276911487522173</v>
      </c>
      <c r="U41" s="138"/>
      <c r="V41" s="136"/>
      <c r="W41" s="137">
        <v>72562</v>
      </c>
      <c r="X41" s="136">
        <v>72880</v>
      </c>
      <c r="Y41" s="135">
        <f t="shared" si="20"/>
        <v>145442</v>
      </c>
      <c r="Z41" s="134">
        <f t="shared" si="21"/>
        <v>-0.5011344728482832</v>
      </c>
    </row>
    <row r="42" spans="1:26" ht="21" customHeight="1">
      <c r="A42" s="142" t="s">
        <v>450</v>
      </c>
      <c r="B42" s="357" t="s">
        <v>451</v>
      </c>
      <c r="C42" s="140">
        <v>2248</v>
      </c>
      <c r="D42" s="136">
        <v>2283</v>
      </c>
      <c r="E42" s="137">
        <v>5</v>
      </c>
      <c r="F42" s="136">
        <v>5</v>
      </c>
      <c r="G42" s="135">
        <f t="shared" si="6"/>
        <v>4541</v>
      </c>
      <c r="H42" s="139">
        <f t="shared" si="15"/>
        <v>0.0011282234245121384</v>
      </c>
      <c r="I42" s="138">
        <v>1889</v>
      </c>
      <c r="J42" s="136">
        <v>1914</v>
      </c>
      <c r="K42" s="137">
        <v>117</v>
      </c>
      <c r="L42" s="136">
        <v>113</v>
      </c>
      <c r="M42" s="135">
        <f t="shared" si="16"/>
        <v>4033</v>
      </c>
      <c r="N42" s="141">
        <f t="shared" si="17"/>
        <v>0.12596082320852964</v>
      </c>
      <c r="O42" s="140">
        <v>24470</v>
      </c>
      <c r="P42" s="136">
        <v>24153</v>
      </c>
      <c r="Q42" s="137">
        <v>696</v>
      </c>
      <c r="R42" s="136">
        <v>655</v>
      </c>
      <c r="S42" s="135">
        <f t="shared" si="18"/>
        <v>49974</v>
      </c>
      <c r="T42" s="139">
        <f t="shared" si="19"/>
        <v>0.0011899724001839035</v>
      </c>
      <c r="U42" s="138">
        <v>18147</v>
      </c>
      <c r="V42" s="136">
        <v>18108</v>
      </c>
      <c r="W42" s="137">
        <v>801</v>
      </c>
      <c r="X42" s="136">
        <v>652</v>
      </c>
      <c r="Y42" s="135">
        <f t="shared" si="20"/>
        <v>37708</v>
      </c>
      <c r="Z42" s="134">
        <f t="shared" si="21"/>
        <v>0.32528906332873664</v>
      </c>
    </row>
    <row r="43" spans="1:26" ht="21" customHeight="1">
      <c r="A43" s="142" t="s">
        <v>452</v>
      </c>
      <c r="B43" s="357" t="s">
        <v>453</v>
      </c>
      <c r="C43" s="140">
        <v>2016</v>
      </c>
      <c r="D43" s="136">
        <v>2000</v>
      </c>
      <c r="E43" s="137">
        <v>230</v>
      </c>
      <c r="F43" s="136">
        <v>217</v>
      </c>
      <c r="G43" s="135">
        <f t="shared" si="6"/>
        <v>4463</v>
      </c>
      <c r="H43" s="139">
        <f t="shared" si="15"/>
        <v>0.0011088441188279396</v>
      </c>
      <c r="I43" s="138">
        <v>2882</v>
      </c>
      <c r="J43" s="136">
        <v>2864</v>
      </c>
      <c r="K43" s="137">
        <v>333</v>
      </c>
      <c r="L43" s="136">
        <v>245</v>
      </c>
      <c r="M43" s="135">
        <f t="shared" si="16"/>
        <v>6324</v>
      </c>
      <c r="N43" s="141">
        <f t="shared" si="17"/>
        <v>-0.2942757748260595</v>
      </c>
      <c r="O43" s="140">
        <v>22028</v>
      </c>
      <c r="P43" s="136">
        <v>22115</v>
      </c>
      <c r="Q43" s="137">
        <v>3281</v>
      </c>
      <c r="R43" s="136">
        <v>2726</v>
      </c>
      <c r="S43" s="135">
        <f t="shared" si="18"/>
        <v>50150</v>
      </c>
      <c r="T43" s="139">
        <f t="shared" si="19"/>
        <v>0.0011941632822912466</v>
      </c>
      <c r="U43" s="138">
        <v>27436</v>
      </c>
      <c r="V43" s="136">
        <v>26809</v>
      </c>
      <c r="W43" s="137">
        <v>3867</v>
      </c>
      <c r="X43" s="136">
        <v>3542</v>
      </c>
      <c r="Y43" s="135">
        <f t="shared" si="20"/>
        <v>61654</v>
      </c>
      <c r="Z43" s="134">
        <f t="shared" si="21"/>
        <v>-0.18658967787978076</v>
      </c>
    </row>
    <row r="44" spans="1:26" ht="21" customHeight="1">
      <c r="A44" s="142" t="s">
        <v>454</v>
      </c>
      <c r="B44" s="357" t="s">
        <v>455</v>
      </c>
      <c r="C44" s="140">
        <v>226</v>
      </c>
      <c r="D44" s="136">
        <v>187</v>
      </c>
      <c r="E44" s="137">
        <v>2113</v>
      </c>
      <c r="F44" s="136">
        <v>1725</v>
      </c>
      <c r="G44" s="135">
        <f t="shared" si="6"/>
        <v>4251</v>
      </c>
      <c r="H44" s="139">
        <f t="shared" si="15"/>
        <v>0.0010561721597888351</v>
      </c>
      <c r="I44" s="138">
        <v>230</v>
      </c>
      <c r="J44" s="136">
        <v>206</v>
      </c>
      <c r="K44" s="137">
        <v>1503</v>
      </c>
      <c r="L44" s="136">
        <v>1526</v>
      </c>
      <c r="M44" s="135">
        <f t="shared" si="16"/>
        <v>3465</v>
      </c>
      <c r="N44" s="141">
        <f t="shared" si="17"/>
        <v>0.22683982683982684</v>
      </c>
      <c r="O44" s="140">
        <v>1945</v>
      </c>
      <c r="P44" s="136">
        <v>1997</v>
      </c>
      <c r="Q44" s="137">
        <v>15155</v>
      </c>
      <c r="R44" s="136">
        <v>14911</v>
      </c>
      <c r="S44" s="135">
        <f t="shared" si="18"/>
        <v>34008</v>
      </c>
      <c r="T44" s="139">
        <f t="shared" si="19"/>
        <v>0.000809792719923444</v>
      </c>
      <c r="U44" s="138">
        <v>1892</v>
      </c>
      <c r="V44" s="136">
        <v>1919</v>
      </c>
      <c r="W44" s="137">
        <v>10557</v>
      </c>
      <c r="X44" s="136">
        <v>10732</v>
      </c>
      <c r="Y44" s="135">
        <f t="shared" si="20"/>
        <v>25100</v>
      </c>
      <c r="Z44" s="134">
        <f t="shared" si="21"/>
        <v>0.35490039840637455</v>
      </c>
    </row>
    <row r="45" spans="1:26" ht="21" customHeight="1">
      <c r="A45" s="142" t="s">
        <v>456</v>
      </c>
      <c r="B45" s="357" t="s">
        <v>457</v>
      </c>
      <c r="C45" s="140">
        <v>262</v>
      </c>
      <c r="D45" s="136">
        <v>258</v>
      </c>
      <c r="E45" s="137">
        <v>1922</v>
      </c>
      <c r="F45" s="136">
        <v>1749</v>
      </c>
      <c r="G45" s="135">
        <f t="shared" si="6"/>
        <v>4191</v>
      </c>
      <c r="H45" s="139">
        <f t="shared" si="15"/>
        <v>0.0010412650015702207</v>
      </c>
      <c r="I45" s="138">
        <v>361</v>
      </c>
      <c r="J45" s="136">
        <v>332</v>
      </c>
      <c r="K45" s="137">
        <v>954</v>
      </c>
      <c r="L45" s="136">
        <v>934</v>
      </c>
      <c r="M45" s="135">
        <f t="shared" si="16"/>
        <v>2581</v>
      </c>
      <c r="N45" s="141">
        <f t="shared" si="17"/>
        <v>0.6237892289810152</v>
      </c>
      <c r="O45" s="140">
        <v>5246</v>
      </c>
      <c r="P45" s="136">
        <v>5020</v>
      </c>
      <c r="Q45" s="137">
        <v>14638</v>
      </c>
      <c r="R45" s="136">
        <v>14124</v>
      </c>
      <c r="S45" s="135">
        <f t="shared" si="18"/>
        <v>39028</v>
      </c>
      <c r="T45" s="139">
        <f t="shared" si="19"/>
        <v>0.0009293281073033455</v>
      </c>
      <c r="U45" s="138">
        <v>9772</v>
      </c>
      <c r="V45" s="136">
        <v>9911</v>
      </c>
      <c r="W45" s="137">
        <v>7000</v>
      </c>
      <c r="X45" s="136">
        <v>6599</v>
      </c>
      <c r="Y45" s="135">
        <f t="shared" si="20"/>
        <v>33282</v>
      </c>
      <c r="Z45" s="134">
        <f t="shared" si="21"/>
        <v>0.17264587464695635</v>
      </c>
    </row>
    <row r="46" spans="1:26" ht="21" customHeight="1">
      <c r="A46" s="142" t="s">
        <v>458</v>
      </c>
      <c r="B46" s="357" t="s">
        <v>459</v>
      </c>
      <c r="C46" s="140">
        <v>1873</v>
      </c>
      <c r="D46" s="136">
        <v>1780</v>
      </c>
      <c r="E46" s="137">
        <v>26</v>
      </c>
      <c r="F46" s="136">
        <v>24</v>
      </c>
      <c r="G46" s="135">
        <f t="shared" si="6"/>
        <v>3703</v>
      </c>
      <c r="H46" s="139">
        <f t="shared" si="15"/>
        <v>0.0009200201147254897</v>
      </c>
      <c r="I46" s="138">
        <v>1631</v>
      </c>
      <c r="J46" s="136">
        <v>1591</v>
      </c>
      <c r="K46" s="137">
        <v>25</v>
      </c>
      <c r="L46" s="136">
        <v>32</v>
      </c>
      <c r="M46" s="135">
        <f t="shared" si="16"/>
        <v>3279</v>
      </c>
      <c r="N46" s="141">
        <f t="shared" si="17"/>
        <v>0.12930771576700217</v>
      </c>
      <c r="O46" s="140">
        <v>18100</v>
      </c>
      <c r="P46" s="136">
        <v>17683</v>
      </c>
      <c r="Q46" s="137">
        <v>182</v>
      </c>
      <c r="R46" s="136">
        <v>161</v>
      </c>
      <c r="S46" s="135">
        <f t="shared" si="18"/>
        <v>36126</v>
      </c>
      <c r="T46" s="139">
        <f t="shared" si="19"/>
        <v>0.000860226176192494</v>
      </c>
      <c r="U46" s="138">
        <v>17246</v>
      </c>
      <c r="V46" s="136">
        <v>17284</v>
      </c>
      <c r="W46" s="137">
        <v>310</v>
      </c>
      <c r="X46" s="136">
        <v>318</v>
      </c>
      <c r="Y46" s="135">
        <f t="shared" si="20"/>
        <v>35158</v>
      </c>
      <c r="Z46" s="134">
        <f t="shared" si="21"/>
        <v>0.027532851698048866</v>
      </c>
    </row>
    <row r="47" spans="1:26" ht="21" customHeight="1">
      <c r="A47" s="142" t="s">
        <v>460</v>
      </c>
      <c r="B47" s="357" t="s">
        <v>461</v>
      </c>
      <c r="C47" s="140">
        <v>1638</v>
      </c>
      <c r="D47" s="136">
        <v>1516</v>
      </c>
      <c r="E47" s="137">
        <v>147</v>
      </c>
      <c r="F47" s="136">
        <v>151</v>
      </c>
      <c r="G47" s="135">
        <f t="shared" si="6"/>
        <v>3452</v>
      </c>
      <c r="H47" s="139">
        <f t="shared" si="15"/>
        <v>0.0008576585028442858</v>
      </c>
      <c r="I47" s="138">
        <v>1486</v>
      </c>
      <c r="J47" s="136">
        <v>1409</v>
      </c>
      <c r="K47" s="137">
        <v>205</v>
      </c>
      <c r="L47" s="136">
        <v>339</v>
      </c>
      <c r="M47" s="135">
        <f t="shared" si="16"/>
        <v>3439</v>
      </c>
      <c r="N47" s="141">
        <f t="shared" si="17"/>
        <v>0.003780168653678473</v>
      </c>
      <c r="O47" s="140">
        <v>16191</v>
      </c>
      <c r="P47" s="136">
        <v>15944</v>
      </c>
      <c r="Q47" s="137">
        <v>1971</v>
      </c>
      <c r="R47" s="136">
        <v>2539</v>
      </c>
      <c r="S47" s="135">
        <f t="shared" si="18"/>
        <v>36645</v>
      </c>
      <c r="T47" s="139">
        <f t="shared" si="19"/>
        <v>0.0008725845160431254</v>
      </c>
      <c r="U47" s="138">
        <v>14570</v>
      </c>
      <c r="V47" s="136">
        <v>14562</v>
      </c>
      <c r="W47" s="137">
        <v>2304</v>
      </c>
      <c r="X47" s="136">
        <v>1922</v>
      </c>
      <c r="Y47" s="135">
        <f t="shared" si="20"/>
        <v>33358</v>
      </c>
      <c r="Z47" s="134">
        <f t="shared" si="21"/>
        <v>0.09853708255890647</v>
      </c>
    </row>
    <row r="48" spans="1:26" ht="21" customHeight="1">
      <c r="A48" s="142" t="s">
        <v>462</v>
      </c>
      <c r="B48" s="357" t="s">
        <v>463</v>
      </c>
      <c r="C48" s="140">
        <v>1136</v>
      </c>
      <c r="D48" s="136">
        <v>1031</v>
      </c>
      <c r="E48" s="137">
        <v>592</v>
      </c>
      <c r="F48" s="136">
        <v>503</v>
      </c>
      <c r="G48" s="135">
        <f t="shared" si="6"/>
        <v>3262</v>
      </c>
      <c r="H48" s="139">
        <f t="shared" si="15"/>
        <v>0.0008104525018186733</v>
      </c>
      <c r="I48" s="138">
        <v>983</v>
      </c>
      <c r="J48" s="136">
        <v>1057</v>
      </c>
      <c r="K48" s="137">
        <v>523</v>
      </c>
      <c r="L48" s="136">
        <v>491</v>
      </c>
      <c r="M48" s="135">
        <f t="shared" si="16"/>
        <v>3054</v>
      </c>
      <c r="N48" s="141">
        <f t="shared" si="17"/>
        <v>0.06810740013097583</v>
      </c>
      <c r="O48" s="140">
        <v>11083</v>
      </c>
      <c r="P48" s="136">
        <v>10568</v>
      </c>
      <c r="Q48" s="137">
        <v>6587</v>
      </c>
      <c r="R48" s="136">
        <v>6221</v>
      </c>
      <c r="S48" s="135">
        <f t="shared" si="18"/>
        <v>34459</v>
      </c>
      <c r="T48" s="139">
        <f t="shared" si="19"/>
        <v>0.0008205318553235109</v>
      </c>
      <c r="U48" s="138">
        <v>10778</v>
      </c>
      <c r="V48" s="136">
        <v>10871</v>
      </c>
      <c r="W48" s="137">
        <v>6019</v>
      </c>
      <c r="X48" s="136">
        <v>5450</v>
      </c>
      <c r="Y48" s="135">
        <f t="shared" si="20"/>
        <v>33118</v>
      </c>
      <c r="Z48" s="134">
        <f t="shared" si="21"/>
        <v>0.04049157557823535</v>
      </c>
    </row>
    <row r="49" spans="1:26" ht="21" customHeight="1">
      <c r="A49" s="142" t="s">
        <v>464</v>
      </c>
      <c r="B49" s="357" t="s">
        <v>465</v>
      </c>
      <c r="C49" s="140">
        <v>1515</v>
      </c>
      <c r="D49" s="136">
        <v>1453</v>
      </c>
      <c r="E49" s="137">
        <v>68</v>
      </c>
      <c r="F49" s="136">
        <v>72</v>
      </c>
      <c r="G49" s="135">
        <f t="shared" si="6"/>
        <v>3108</v>
      </c>
      <c r="H49" s="139">
        <f t="shared" si="15"/>
        <v>0.0007721907957242295</v>
      </c>
      <c r="I49" s="138">
        <v>1426</v>
      </c>
      <c r="J49" s="136">
        <v>1279</v>
      </c>
      <c r="K49" s="137">
        <v>163</v>
      </c>
      <c r="L49" s="136">
        <v>107</v>
      </c>
      <c r="M49" s="135">
        <f t="shared" si="16"/>
        <v>2975</v>
      </c>
      <c r="N49" s="141">
        <f t="shared" si="17"/>
        <v>0.04470588235294115</v>
      </c>
      <c r="O49" s="140">
        <v>13172</v>
      </c>
      <c r="P49" s="136">
        <v>13797</v>
      </c>
      <c r="Q49" s="137">
        <v>763</v>
      </c>
      <c r="R49" s="136">
        <v>779</v>
      </c>
      <c r="S49" s="135">
        <f t="shared" si="18"/>
        <v>28511</v>
      </c>
      <c r="T49" s="139">
        <f t="shared" si="19"/>
        <v>0.0006788990895594364</v>
      </c>
      <c r="U49" s="138">
        <v>11645</v>
      </c>
      <c r="V49" s="136">
        <v>11449</v>
      </c>
      <c r="W49" s="137">
        <v>1332</v>
      </c>
      <c r="X49" s="136">
        <v>1592</v>
      </c>
      <c r="Y49" s="135">
        <f t="shared" si="20"/>
        <v>26018</v>
      </c>
      <c r="Z49" s="134">
        <f t="shared" si="21"/>
        <v>0.09581827965254819</v>
      </c>
    </row>
    <row r="50" spans="1:26" ht="21" customHeight="1">
      <c r="A50" s="142" t="s">
        <v>466</v>
      </c>
      <c r="B50" s="357" t="s">
        <v>466</v>
      </c>
      <c r="C50" s="140">
        <v>926</v>
      </c>
      <c r="D50" s="136">
        <v>843</v>
      </c>
      <c r="E50" s="137">
        <v>443</v>
      </c>
      <c r="F50" s="136">
        <v>374</v>
      </c>
      <c r="G50" s="135">
        <f t="shared" si="6"/>
        <v>2586</v>
      </c>
      <c r="H50" s="139">
        <f t="shared" si="15"/>
        <v>0.0006424985192222836</v>
      </c>
      <c r="I50" s="138">
        <v>898</v>
      </c>
      <c r="J50" s="136">
        <v>973</v>
      </c>
      <c r="K50" s="137">
        <v>691</v>
      </c>
      <c r="L50" s="136">
        <v>779</v>
      </c>
      <c r="M50" s="135">
        <f t="shared" si="16"/>
        <v>3341</v>
      </c>
      <c r="N50" s="141">
        <f t="shared" si="17"/>
        <v>-0.22598024543549833</v>
      </c>
      <c r="O50" s="140">
        <v>8618</v>
      </c>
      <c r="P50" s="136">
        <v>9567</v>
      </c>
      <c r="Q50" s="137">
        <v>6322</v>
      </c>
      <c r="R50" s="136">
        <v>5404</v>
      </c>
      <c r="S50" s="135">
        <f t="shared" si="18"/>
        <v>29911</v>
      </c>
      <c r="T50" s="139">
        <f t="shared" si="19"/>
        <v>0.0007122356517769388</v>
      </c>
      <c r="U50" s="138">
        <v>8116</v>
      </c>
      <c r="V50" s="136">
        <v>8735</v>
      </c>
      <c r="W50" s="137">
        <v>6666</v>
      </c>
      <c r="X50" s="136">
        <v>6597</v>
      </c>
      <c r="Y50" s="135">
        <f t="shared" si="20"/>
        <v>30114</v>
      </c>
      <c r="Z50" s="134">
        <f t="shared" si="21"/>
        <v>-0.00674105067410502</v>
      </c>
    </row>
    <row r="51" spans="1:26" ht="21" customHeight="1">
      <c r="A51" s="142" t="s">
        <v>467</v>
      </c>
      <c r="B51" s="357" t="s">
        <v>467</v>
      </c>
      <c r="C51" s="140">
        <v>520</v>
      </c>
      <c r="D51" s="136">
        <v>473</v>
      </c>
      <c r="E51" s="137">
        <v>519</v>
      </c>
      <c r="F51" s="136">
        <v>692</v>
      </c>
      <c r="G51" s="135">
        <f t="shared" si="6"/>
        <v>2204</v>
      </c>
      <c r="H51" s="139">
        <f aca="true" t="shared" si="22" ref="H51:H65">G51/$G$9</f>
        <v>0.0005475896118971048</v>
      </c>
      <c r="I51" s="138">
        <v>594</v>
      </c>
      <c r="J51" s="136">
        <v>528</v>
      </c>
      <c r="K51" s="137">
        <v>605</v>
      </c>
      <c r="L51" s="136">
        <v>596</v>
      </c>
      <c r="M51" s="135">
        <f aca="true" t="shared" si="23" ref="M51:M65">SUM(I51:L51)</f>
        <v>2323</v>
      </c>
      <c r="N51" s="141">
        <f aca="true" t="shared" si="24" ref="N51:N65">IF(ISERROR(G51/M51-1),"         /0",(G51/M51-1))</f>
        <v>-0.0512268618166164</v>
      </c>
      <c r="O51" s="140">
        <v>4997</v>
      </c>
      <c r="P51" s="136">
        <v>5111</v>
      </c>
      <c r="Q51" s="137">
        <v>6208</v>
      </c>
      <c r="R51" s="136">
        <v>6154</v>
      </c>
      <c r="S51" s="135">
        <f aca="true" t="shared" si="25" ref="S51:S65">SUM(O51:R51)</f>
        <v>22470</v>
      </c>
      <c r="T51" s="139">
        <f aca="true" t="shared" si="26" ref="T51:T65">S51/$S$9</f>
        <v>0.0005350518235909135</v>
      </c>
      <c r="U51" s="138">
        <v>5476</v>
      </c>
      <c r="V51" s="136">
        <v>5443</v>
      </c>
      <c r="W51" s="137">
        <v>4838</v>
      </c>
      <c r="X51" s="136">
        <v>4842</v>
      </c>
      <c r="Y51" s="135">
        <f aca="true" t="shared" si="27" ref="Y51:Y65">SUM(U51:X51)</f>
        <v>20599</v>
      </c>
      <c r="Z51" s="134">
        <f aca="true" t="shared" si="28" ref="Z51:Z65">IF(ISERROR(S51/Y51-1),"         /0",IF(S51/Y51&gt;5,"  *  ",(S51/Y51-1)))</f>
        <v>0.09082965192485082</v>
      </c>
    </row>
    <row r="52" spans="1:26" ht="21" customHeight="1">
      <c r="A52" s="142" t="s">
        <v>468</v>
      </c>
      <c r="B52" s="357" t="s">
        <v>468</v>
      </c>
      <c r="C52" s="140">
        <v>971</v>
      </c>
      <c r="D52" s="136">
        <v>971</v>
      </c>
      <c r="E52" s="137">
        <v>100</v>
      </c>
      <c r="F52" s="136">
        <v>92</v>
      </c>
      <c r="G52" s="135">
        <f t="shared" si="6"/>
        <v>2134</v>
      </c>
      <c r="H52" s="139">
        <f t="shared" si="22"/>
        <v>0.0005301979273087213</v>
      </c>
      <c r="I52" s="138">
        <v>515</v>
      </c>
      <c r="J52" s="136">
        <v>550</v>
      </c>
      <c r="K52" s="137">
        <v>355</v>
      </c>
      <c r="L52" s="136">
        <v>298</v>
      </c>
      <c r="M52" s="135">
        <f t="shared" si="23"/>
        <v>1718</v>
      </c>
      <c r="N52" s="141">
        <f t="shared" si="24"/>
        <v>0.2421420256111757</v>
      </c>
      <c r="O52" s="140">
        <v>8263</v>
      </c>
      <c r="P52" s="136">
        <v>8441</v>
      </c>
      <c r="Q52" s="137">
        <v>1280</v>
      </c>
      <c r="R52" s="136">
        <v>1666</v>
      </c>
      <c r="S52" s="135">
        <f t="shared" si="25"/>
        <v>19650</v>
      </c>
      <c r="T52" s="139">
        <f t="shared" si="26"/>
        <v>0.00046790246255280153</v>
      </c>
      <c r="U52" s="138">
        <v>9985</v>
      </c>
      <c r="V52" s="136">
        <v>10017</v>
      </c>
      <c r="W52" s="137">
        <v>3168</v>
      </c>
      <c r="X52" s="136">
        <v>3106</v>
      </c>
      <c r="Y52" s="135">
        <f t="shared" si="27"/>
        <v>26276</v>
      </c>
      <c r="Z52" s="134">
        <f t="shared" si="28"/>
        <v>-0.25216927995128635</v>
      </c>
    </row>
    <row r="53" spans="1:26" ht="21" customHeight="1">
      <c r="A53" s="142" t="s">
        <v>469</v>
      </c>
      <c r="B53" s="357" t="s">
        <v>470</v>
      </c>
      <c r="C53" s="140">
        <v>951</v>
      </c>
      <c r="D53" s="136">
        <v>1010</v>
      </c>
      <c r="E53" s="137">
        <v>18</v>
      </c>
      <c r="F53" s="136">
        <v>17</v>
      </c>
      <c r="G53" s="135">
        <f t="shared" si="6"/>
        <v>1996</v>
      </c>
      <c r="H53" s="139">
        <f t="shared" si="22"/>
        <v>0.000495911463405908</v>
      </c>
      <c r="I53" s="138">
        <v>911</v>
      </c>
      <c r="J53" s="136">
        <v>1030</v>
      </c>
      <c r="K53" s="137"/>
      <c r="L53" s="136"/>
      <c r="M53" s="135">
        <f t="shared" si="23"/>
        <v>1941</v>
      </c>
      <c r="N53" s="141">
        <f t="shared" si="24"/>
        <v>0.028335909325090114</v>
      </c>
      <c r="O53" s="140">
        <v>11060</v>
      </c>
      <c r="P53" s="136">
        <v>12210</v>
      </c>
      <c r="Q53" s="137">
        <v>18</v>
      </c>
      <c r="R53" s="136">
        <v>17</v>
      </c>
      <c r="S53" s="135">
        <f t="shared" si="25"/>
        <v>23305</v>
      </c>
      <c r="T53" s="139">
        <f t="shared" si="26"/>
        <v>0.0005549347017706382</v>
      </c>
      <c r="U53" s="138">
        <v>11476</v>
      </c>
      <c r="V53" s="136">
        <v>12361</v>
      </c>
      <c r="W53" s="137">
        <v>18</v>
      </c>
      <c r="X53" s="136">
        <v>19</v>
      </c>
      <c r="Y53" s="135">
        <f t="shared" si="27"/>
        <v>23874</v>
      </c>
      <c r="Z53" s="134">
        <f t="shared" si="28"/>
        <v>-0.023833458993046786</v>
      </c>
    </row>
    <row r="54" spans="1:26" ht="21" customHeight="1">
      <c r="A54" s="142" t="s">
        <v>471</v>
      </c>
      <c r="B54" s="357" t="s">
        <v>471</v>
      </c>
      <c r="C54" s="140">
        <v>709</v>
      </c>
      <c r="D54" s="136">
        <v>655</v>
      </c>
      <c r="E54" s="137">
        <v>201</v>
      </c>
      <c r="F54" s="136">
        <v>273</v>
      </c>
      <c r="G54" s="135">
        <f t="shared" si="6"/>
        <v>1838</v>
      </c>
      <c r="H54" s="139">
        <f t="shared" si="22"/>
        <v>0.0004566559467635566</v>
      </c>
      <c r="I54" s="138">
        <v>354</v>
      </c>
      <c r="J54" s="136">
        <v>376</v>
      </c>
      <c r="K54" s="137"/>
      <c r="L54" s="136"/>
      <c r="M54" s="135">
        <f t="shared" si="23"/>
        <v>730</v>
      </c>
      <c r="N54" s="141">
        <f t="shared" si="24"/>
        <v>1.5178082191780824</v>
      </c>
      <c r="O54" s="140">
        <v>5620</v>
      </c>
      <c r="P54" s="136">
        <v>5433</v>
      </c>
      <c r="Q54" s="137">
        <v>286</v>
      </c>
      <c r="R54" s="136">
        <v>379</v>
      </c>
      <c r="S54" s="135">
        <f t="shared" si="25"/>
        <v>11718</v>
      </c>
      <c r="T54" s="139">
        <f t="shared" si="26"/>
        <v>0.0002790270257604951</v>
      </c>
      <c r="U54" s="138">
        <v>3043</v>
      </c>
      <c r="V54" s="136">
        <v>3057</v>
      </c>
      <c r="W54" s="137">
        <v>51</v>
      </c>
      <c r="X54" s="136">
        <v>62</v>
      </c>
      <c r="Y54" s="135">
        <f t="shared" si="27"/>
        <v>6213</v>
      </c>
      <c r="Z54" s="134">
        <f t="shared" si="28"/>
        <v>0.8860453887011106</v>
      </c>
    </row>
    <row r="55" spans="1:26" ht="21" customHeight="1">
      <c r="A55" s="142" t="s">
        <v>472</v>
      </c>
      <c r="B55" s="357" t="s">
        <v>473</v>
      </c>
      <c r="C55" s="140">
        <v>222</v>
      </c>
      <c r="D55" s="136">
        <v>214</v>
      </c>
      <c r="E55" s="137">
        <v>719</v>
      </c>
      <c r="F55" s="136">
        <v>667</v>
      </c>
      <c r="G55" s="135">
        <f t="shared" si="6"/>
        <v>1822</v>
      </c>
      <c r="H55" s="139">
        <f t="shared" si="22"/>
        <v>0.00045268070457192604</v>
      </c>
      <c r="I55" s="138">
        <v>670</v>
      </c>
      <c r="J55" s="136">
        <v>722</v>
      </c>
      <c r="K55" s="137">
        <v>186</v>
      </c>
      <c r="L55" s="136">
        <v>210</v>
      </c>
      <c r="M55" s="135">
        <f t="shared" si="23"/>
        <v>1788</v>
      </c>
      <c r="N55" s="141">
        <f t="shared" si="24"/>
        <v>0.019015659955257336</v>
      </c>
      <c r="O55" s="140">
        <v>1335</v>
      </c>
      <c r="P55" s="136">
        <v>1169</v>
      </c>
      <c r="Q55" s="137">
        <v>8946</v>
      </c>
      <c r="R55" s="136">
        <v>8092</v>
      </c>
      <c r="S55" s="135">
        <f t="shared" si="25"/>
        <v>19542</v>
      </c>
      <c r="T55" s="139">
        <f t="shared" si="26"/>
        <v>0.00046533078489602276</v>
      </c>
      <c r="U55" s="138">
        <v>7342</v>
      </c>
      <c r="V55" s="136">
        <v>7165</v>
      </c>
      <c r="W55" s="137">
        <v>4270</v>
      </c>
      <c r="X55" s="136">
        <v>3773</v>
      </c>
      <c r="Y55" s="135">
        <f t="shared" si="27"/>
        <v>22550</v>
      </c>
      <c r="Z55" s="134">
        <f t="shared" si="28"/>
        <v>-0.13339246119733927</v>
      </c>
    </row>
    <row r="56" spans="1:26" ht="21" customHeight="1">
      <c r="A56" s="142" t="s">
        <v>436</v>
      </c>
      <c r="B56" s="357" t="s">
        <v>474</v>
      </c>
      <c r="C56" s="140">
        <v>684</v>
      </c>
      <c r="D56" s="136">
        <v>750</v>
      </c>
      <c r="E56" s="137">
        <v>55</v>
      </c>
      <c r="F56" s="136">
        <v>50</v>
      </c>
      <c r="G56" s="135">
        <f t="shared" si="6"/>
        <v>1539</v>
      </c>
      <c r="H56" s="139">
        <f t="shared" si="22"/>
        <v>0.0003823686083074611</v>
      </c>
      <c r="I56" s="138">
        <v>322</v>
      </c>
      <c r="J56" s="136">
        <v>330</v>
      </c>
      <c r="K56" s="137">
        <v>77</v>
      </c>
      <c r="L56" s="136">
        <v>382</v>
      </c>
      <c r="M56" s="135">
        <f t="shared" si="23"/>
        <v>1111</v>
      </c>
      <c r="N56" s="141">
        <f t="shared" si="24"/>
        <v>0.3852385238523852</v>
      </c>
      <c r="O56" s="140">
        <v>6387</v>
      </c>
      <c r="P56" s="136">
        <v>6940</v>
      </c>
      <c r="Q56" s="137">
        <v>989</v>
      </c>
      <c r="R56" s="136">
        <v>2291</v>
      </c>
      <c r="S56" s="135">
        <f t="shared" si="25"/>
        <v>16607</v>
      </c>
      <c r="T56" s="139">
        <f t="shared" si="26"/>
        <v>0.00039544306339004456</v>
      </c>
      <c r="U56" s="138">
        <v>3434</v>
      </c>
      <c r="V56" s="136">
        <v>4002</v>
      </c>
      <c r="W56" s="137">
        <v>476</v>
      </c>
      <c r="X56" s="136">
        <v>788</v>
      </c>
      <c r="Y56" s="135">
        <f t="shared" si="27"/>
        <v>8700</v>
      </c>
      <c r="Z56" s="134">
        <f t="shared" si="28"/>
        <v>0.9088505747126436</v>
      </c>
    </row>
    <row r="57" spans="1:26" ht="21" customHeight="1">
      <c r="A57" s="142" t="s">
        <v>460</v>
      </c>
      <c r="B57" s="357" t="s">
        <v>475</v>
      </c>
      <c r="C57" s="140">
        <v>0</v>
      </c>
      <c r="D57" s="136">
        <v>0</v>
      </c>
      <c r="E57" s="137">
        <v>747</v>
      </c>
      <c r="F57" s="136">
        <v>734</v>
      </c>
      <c r="G57" s="135">
        <f t="shared" si="6"/>
        <v>1481</v>
      </c>
      <c r="H57" s="139">
        <f t="shared" si="22"/>
        <v>0.0003679583553628005</v>
      </c>
      <c r="I57" s="138"/>
      <c r="J57" s="136"/>
      <c r="K57" s="137">
        <v>703</v>
      </c>
      <c r="L57" s="136">
        <v>675</v>
      </c>
      <c r="M57" s="135">
        <f t="shared" si="23"/>
        <v>1378</v>
      </c>
      <c r="N57" s="141">
        <f t="shared" si="24"/>
        <v>0.07474600870827275</v>
      </c>
      <c r="O57" s="140"/>
      <c r="P57" s="136"/>
      <c r="Q57" s="137">
        <v>6003</v>
      </c>
      <c r="R57" s="136">
        <v>6643</v>
      </c>
      <c r="S57" s="135">
        <f t="shared" si="25"/>
        <v>12646</v>
      </c>
      <c r="T57" s="139">
        <f t="shared" si="26"/>
        <v>0.0003011244041446681</v>
      </c>
      <c r="U57" s="138"/>
      <c r="V57" s="136"/>
      <c r="W57" s="137">
        <v>5812</v>
      </c>
      <c r="X57" s="136">
        <v>6469</v>
      </c>
      <c r="Y57" s="135">
        <f t="shared" si="27"/>
        <v>12281</v>
      </c>
      <c r="Z57" s="134">
        <f t="shared" si="28"/>
        <v>0.029720706782835338</v>
      </c>
    </row>
    <row r="58" spans="1:26" ht="21" customHeight="1">
      <c r="A58" s="142" t="s">
        <v>476</v>
      </c>
      <c r="B58" s="357" t="s">
        <v>476</v>
      </c>
      <c r="C58" s="140">
        <v>575</v>
      </c>
      <c r="D58" s="136">
        <v>525</v>
      </c>
      <c r="E58" s="137">
        <v>29</v>
      </c>
      <c r="F58" s="136">
        <v>29</v>
      </c>
      <c r="G58" s="135">
        <f t="shared" si="6"/>
        <v>1158</v>
      </c>
      <c r="H58" s="139">
        <f t="shared" si="22"/>
        <v>0.00028770815361925926</v>
      </c>
      <c r="I58" s="138">
        <v>442</v>
      </c>
      <c r="J58" s="136">
        <v>460</v>
      </c>
      <c r="K58" s="137">
        <v>20</v>
      </c>
      <c r="L58" s="136">
        <v>18</v>
      </c>
      <c r="M58" s="135">
        <f t="shared" si="23"/>
        <v>940</v>
      </c>
      <c r="N58" s="141">
        <f t="shared" si="24"/>
        <v>0.23191489361702122</v>
      </c>
      <c r="O58" s="140">
        <v>5797</v>
      </c>
      <c r="P58" s="136">
        <v>5502</v>
      </c>
      <c r="Q58" s="137">
        <v>270</v>
      </c>
      <c r="R58" s="136">
        <v>283</v>
      </c>
      <c r="S58" s="135">
        <f t="shared" si="25"/>
        <v>11852</v>
      </c>
      <c r="T58" s="139">
        <f t="shared" si="26"/>
        <v>0.00028221781100131317</v>
      </c>
      <c r="U58" s="138">
        <v>4048</v>
      </c>
      <c r="V58" s="136">
        <v>4129</v>
      </c>
      <c r="W58" s="137">
        <v>403</v>
      </c>
      <c r="X58" s="136">
        <v>409</v>
      </c>
      <c r="Y58" s="135">
        <f t="shared" si="27"/>
        <v>8989</v>
      </c>
      <c r="Z58" s="134">
        <f t="shared" si="28"/>
        <v>0.3185003893647791</v>
      </c>
    </row>
    <row r="59" spans="1:26" ht="21" customHeight="1">
      <c r="A59" s="142" t="s">
        <v>477</v>
      </c>
      <c r="B59" s="357" t="s">
        <v>477</v>
      </c>
      <c r="C59" s="140">
        <v>597</v>
      </c>
      <c r="D59" s="136">
        <v>545</v>
      </c>
      <c r="E59" s="137">
        <v>7</v>
      </c>
      <c r="F59" s="136">
        <v>7</v>
      </c>
      <c r="G59" s="135">
        <f t="shared" si="6"/>
        <v>1156</v>
      </c>
      <c r="H59" s="139">
        <f t="shared" si="22"/>
        <v>0.0002872112483453054</v>
      </c>
      <c r="I59" s="138">
        <v>460</v>
      </c>
      <c r="J59" s="136">
        <v>369</v>
      </c>
      <c r="K59" s="137"/>
      <c r="L59" s="136"/>
      <c r="M59" s="135">
        <f t="shared" si="23"/>
        <v>829</v>
      </c>
      <c r="N59" s="141">
        <f t="shared" si="24"/>
        <v>0.3944511459589868</v>
      </c>
      <c r="O59" s="140">
        <v>7075</v>
      </c>
      <c r="P59" s="136">
        <v>6376</v>
      </c>
      <c r="Q59" s="137">
        <v>83</v>
      </c>
      <c r="R59" s="136">
        <v>84</v>
      </c>
      <c r="S59" s="135">
        <f t="shared" si="25"/>
        <v>13618</v>
      </c>
      <c r="T59" s="139">
        <f t="shared" si="26"/>
        <v>0.0003242695030556769</v>
      </c>
      <c r="U59" s="138">
        <v>5654</v>
      </c>
      <c r="V59" s="136">
        <v>4798</v>
      </c>
      <c r="W59" s="137">
        <v>49</v>
      </c>
      <c r="X59" s="136">
        <v>58</v>
      </c>
      <c r="Y59" s="135">
        <f t="shared" si="27"/>
        <v>10559</v>
      </c>
      <c r="Z59" s="134">
        <f t="shared" si="28"/>
        <v>0.28970546453262624</v>
      </c>
    </row>
    <row r="60" spans="1:26" ht="21" customHeight="1">
      <c r="A60" s="142" t="s">
        <v>478</v>
      </c>
      <c r="B60" s="357" t="s">
        <v>479</v>
      </c>
      <c r="C60" s="140">
        <v>472</v>
      </c>
      <c r="D60" s="136">
        <v>539</v>
      </c>
      <c r="E60" s="137">
        <v>7</v>
      </c>
      <c r="F60" s="136">
        <v>17</v>
      </c>
      <c r="G60" s="135">
        <f t="shared" si="6"/>
        <v>1035</v>
      </c>
      <c r="H60" s="139">
        <f t="shared" si="22"/>
        <v>0.0002571484792710996</v>
      </c>
      <c r="I60" s="138">
        <v>424</v>
      </c>
      <c r="J60" s="136">
        <v>462</v>
      </c>
      <c r="K60" s="137">
        <v>34</v>
      </c>
      <c r="L60" s="136">
        <v>49</v>
      </c>
      <c r="M60" s="135">
        <f t="shared" si="23"/>
        <v>969</v>
      </c>
      <c r="N60" s="141">
        <f t="shared" si="24"/>
        <v>0.06811145510835903</v>
      </c>
      <c r="O60" s="140">
        <v>5212</v>
      </c>
      <c r="P60" s="136">
        <v>6356</v>
      </c>
      <c r="Q60" s="137">
        <v>348</v>
      </c>
      <c r="R60" s="136">
        <v>372</v>
      </c>
      <c r="S60" s="135">
        <f t="shared" si="25"/>
        <v>12288</v>
      </c>
      <c r="T60" s="139">
        <f t="shared" si="26"/>
        <v>0.0002925997689490496</v>
      </c>
      <c r="U60" s="138">
        <v>4381</v>
      </c>
      <c r="V60" s="136">
        <v>5052</v>
      </c>
      <c r="W60" s="137">
        <v>391</v>
      </c>
      <c r="X60" s="136">
        <v>510</v>
      </c>
      <c r="Y60" s="135">
        <f t="shared" si="27"/>
        <v>10334</v>
      </c>
      <c r="Z60" s="134">
        <f t="shared" si="28"/>
        <v>0.1890845751886976</v>
      </c>
    </row>
    <row r="61" spans="1:26" ht="21" customHeight="1">
      <c r="A61" s="142" t="s">
        <v>480</v>
      </c>
      <c r="B61" s="357" t="s">
        <v>481</v>
      </c>
      <c r="C61" s="140">
        <v>494</v>
      </c>
      <c r="D61" s="136">
        <v>428</v>
      </c>
      <c r="E61" s="137">
        <v>18</v>
      </c>
      <c r="F61" s="136">
        <v>19</v>
      </c>
      <c r="G61" s="135">
        <f t="shared" si="6"/>
        <v>959</v>
      </c>
      <c r="H61" s="139">
        <f t="shared" si="22"/>
        <v>0.00023826607886085459</v>
      </c>
      <c r="I61" s="138"/>
      <c r="J61" s="136"/>
      <c r="K61" s="137">
        <v>104</v>
      </c>
      <c r="L61" s="136">
        <v>112</v>
      </c>
      <c r="M61" s="135">
        <f t="shared" si="23"/>
        <v>216</v>
      </c>
      <c r="N61" s="141">
        <f t="shared" si="24"/>
        <v>3.439814814814815</v>
      </c>
      <c r="O61" s="140">
        <v>2123</v>
      </c>
      <c r="P61" s="136">
        <v>1988</v>
      </c>
      <c r="Q61" s="137">
        <v>2857</v>
      </c>
      <c r="R61" s="136">
        <v>2689</v>
      </c>
      <c r="S61" s="135">
        <f t="shared" si="25"/>
        <v>9657</v>
      </c>
      <c r="T61" s="139">
        <f t="shared" si="26"/>
        <v>0.00022995084381030047</v>
      </c>
      <c r="U61" s="138"/>
      <c r="V61" s="136"/>
      <c r="W61" s="137">
        <v>1654</v>
      </c>
      <c r="X61" s="136">
        <v>1444</v>
      </c>
      <c r="Y61" s="135">
        <f t="shared" si="27"/>
        <v>3098</v>
      </c>
      <c r="Z61" s="134">
        <f t="shared" si="28"/>
        <v>2.117172369270497</v>
      </c>
    </row>
    <row r="62" spans="1:26" ht="21" customHeight="1">
      <c r="A62" s="142" t="s">
        <v>482</v>
      </c>
      <c r="B62" s="357" t="s">
        <v>482</v>
      </c>
      <c r="C62" s="140">
        <v>0</v>
      </c>
      <c r="D62" s="136">
        <v>0</v>
      </c>
      <c r="E62" s="137">
        <v>483</v>
      </c>
      <c r="F62" s="136">
        <v>428</v>
      </c>
      <c r="G62" s="135">
        <f t="shared" si="6"/>
        <v>911</v>
      </c>
      <c r="H62" s="139">
        <f t="shared" si="22"/>
        <v>0.00022634035228596302</v>
      </c>
      <c r="I62" s="138"/>
      <c r="J62" s="136"/>
      <c r="K62" s="137">
        <v>388</v>
      </c>
      <c r="L62" s="136">
        <v>396</v>
      </c>
      <c r="M62" s="135">
        <f t="shared" si="23"/>
        <v>784</v>
      </c>
      <c r="N62" s="141">
        <f t="shared" si="24"/>
        <v>0.16198979591836737</v>
      </c>
      <c r="O62" s="140"/>
      <c r="P62" s="136"/>
      <c r="Q62" s="137">
        <v>5583</v>
      </c>
      <c r="R62" s="136">
        <v>5314</v>
      </c>
      <c r="S62" s="135">
        <f t="shared" si="25"/>
        <v>10897</v>
      </c>
      <c r="T62" s="139">
        <f t="shared" si="26"/>
        <v>0.00025947751320294545</v>
      </c>
      <c r="U62" s="138"/>
      <c r="V62" s="136"/>
      <c r="W62" s="137">
        <v>4965</v>
      </c>
      <c r="X62" s="136">
        <v>4449</v>
      </c>
      <c r="Y62" s="135">
        <f t="shared" si="27"/>
        <v>9414</v>
      </c>
      <c r="Z62" s="134">
        <f t="shared" si="28"/>
        <v>0.15753133630762695</v>
      </c>
    </row>
    <row r="63" spans="1:26" ht="21" customHeight="1">
      <c r="A63" s="142" t="s">
        <v>483</v>
      </c>
      <c r="B63" s="357" t="s">
        <v>483</v>
      </c>
      <c r="C63" s="140">
        <v>339</v>
      </c>
      <c r="D63" s="136">
        <v>313</v>
      </c>
      <c r="E63" s="137">
        <v>126</v>
      </c>
      <c r="F63" s="136">
        <v>65</v>
      </c>
      <c r="G63" s="135">
        <f t="shared" si="6"/>
        <v>843</v>
      </c>
      <c r="H63" s="139">
        <f t="shared" si="22"/>
        <v>0.00020944557297153328</v>
      </c>
      <c r="I63" s="138">
        <v>655</v>
      </c>
      <c r="J63" s="136">
        <v>635</v>
      </c>
      <c r="K63" s="137">
        <v>137</v>
      </c>
      <c r="L63" s="136">
        <v>131</v>
      </c>
      <c r="M63" s="135">
        <f t="shared" si="23"/>
        <v>1558</v>
      </c>
      <c r="N63" s="141">
        <f t="shared" si="24"/>
        <v>-0.45892169448010267</v>
      </c>
      <c r="O63" s="140">
        <v>5664</v>
      </c>
      <c r="P63" s="136">
        <v>5690</v>
      </c>
      <c r="Q63" s="137">
        <v>1016</v>
      </c>
      <c r="R63" s="136">
        <v>995</v>
      </c>
      <c r="S63" s="135">
        <f t="shared" si="25"/>
        <v>13365</v>
      </c>
      <c r="T63" s="139">
        <f t="shared" si="26"/>
        <v>0.00031824511002637114</v>
      </c>
      <c r="U63" s="138">
        <v>7683</v>
      </c>
      <c r="V63" s="136">
        <v>8887</v>
      </c>
      <c r="W63" s="137">
        <v>1156</v>
      </c>
      <c r="X63" s="136">
        <v>493</v>
      </c>
      <c r="Y63" s="135">
        <f t="shared" si="27"/>
        <v>18219</v>
      </c>
      <c r="Z63" s="134">
        <f t="shared" si="28"/>
        <v>-0.2664251605466821</v>
      </c>
    </row>
    <row r="64" spans="1:26" ht="21" customHeight="1">
      <c r="A64" s="142" t="s">
        <v>484</v>
      </c>
      <c r="B64" s="357" t="s">
        <v>485</v>
      </c>
      <c r="C64" s="140">
        <v>0</v>
      </c>
      <c r="D64" s="136">
        <v>0</v>
      </c>
      <c r="E64" s="137">
        <v>403</v>
      </c>
      <c r="F64" s="136">
        <v>421</v>
      </c>
      <c r="G64" s="135">
        <f t="shared" si="6"/>
        <v>824</v>
      </c>
      <c r="H64" s="139">
        <f t="shared" si="22"/>
        <v>0.00020472497286897206</v>
      </c>
      <c r="I64" s="138"/>
      <c r="J64" s="136"/>
      <c r="K64" s="137">
        <v>406</v>
      </c>
      <c r="L64" s="136">
        <v>360</v>
      </c>
      <c r="M64" s="135">
        <f t="shared" si="23"/>
        <v>766</v>
      </c>
      <c r="N64" s="141">
        <f t="shared" si="24"/>
        <v>0.07571801566579639</v>
      </c>
      <c r="O64" s="140"/>
      <c r="P64" s="136"/>
      <c r="Q64" s="137">
        <v>3380</v>
      </c>
      <c r="R64" s="136">
        <v>3870</v>
      </c>
      <c r="S64" s="135">
        <f t="shared" si="25"/>
        <v>7250</v>
      </c>
      <c r="T64" s="139">
        <f t="shared" si="26"/>
        <v>0.00017263576862635172</v>
      </c>
      <c r="U64" s="138"/>
      <c r="V64" s="136"/>
      <c r="W64" s="137">
        <v>4350</v>
      </c>
      <c r="X64" s="136">
        <v>4662</v>
      </c>
      <c r="Y64" s="135">
        <f t="shared" si="27"/>
        <v>9012</v>
      </c>
      <c r="Z64" s="134">
        <f t="shared" si="28"/>
        <v>-0.19551708832667558</v>
      </c>
    </row>
    <row r="65" spans="1:26" ht="21" customHeight="1" thickBot="1">
      <c r="A65" s="133" t="s">
        <v>54</v>
      </c>
      <c r="B65" s="358" t="s">
        <v>54</v>
      </c>
      <c r="C65" s="131">
        <v>198</v>
      </c>
      <c r="D65" s="127">
        <v>182</v>
      </c>
      <c r="E65" s="128">
        <v>4563</v>
      </c>
      <c r="F65" s="127">
        <v>4304</v>
      </c>
      <c r="G65" s="126">
        <f t="shared" si="6"/>
        <v>9247</v>
      </c>
      <c r="H65" s="130">
        <f t="shared" si="22"/>
        <v>0.0022974415341254664</v>
      </c>
      <c r="I65" s="129">
        <v>398</v>
      </c>
      <c r="J65" s="127">
        <v>515</v>
      </c>
      <c r="K65" s="128">
        <v>7900</v>
      </c>
      <c r="L65" s="127">
        <v>7593</v>
      </c>
      <c r="M65" s="126">
        <f t="shared" si="23"/>
        <v>16406</v>
      </c>
      <c r="N65" s="132">
        <f t="shared" si="24"/>
        <v>-0.4363647446056321</v>
      </c>
      <c r="O65" s="131">
        <v>3377</v>
      </c>
      <c r="P65" s="127">
        <v>3680</v>
      </c>
      <c r="Q65" s="128">
        <v>56003</v>
      </c>
      <c r="R65" s="127">
        <v>55441</v>
      </c>
      <c r="S65" s="126">
        <f t="shared" si="25"/>
        <v>118501</v>
      </c>
      <c r="T65" s="130">
        <f t="shared" si="26"/>
        <v>0.00282172568524018</v>
      </c>
      <c r="U65" s="129">
        <v>9334</v>
      </c>
      <c r="V65" s="127">
        <v>19179</v>
      </c>
      <c r="W65" s="128">
        <v>87126</v>
      </c>
      <c r="X65" s="127">
        <v>85235</v>
      </c>
      <c r="Y65" s="126">
        <f t="shared" si="27"/>
        <v>200874</v>
      </c>
      <c r="Z65" s="125">
        <f t="shared" si="28"/>
        <v>-0.4100729810727123</v>
      </c>
    </row>
    <row r="66" spans="1:2" ht="15.75" thickTop="1">
      <c r="A66" s="124" t="s">
        <v>41</v>
      </c>
      <c r="B66" s="124"/>
    </row>
    <row r="67" spans="1:2" ht="15">
      <c r="A67" s="124" t="s">
        <v>141</v>
      </c>
      <c r="B67" s="124"/>
    </row>
    <row r="68" spans="1:3" ht="14.25">
      <c r="A68" s="359" t="s">
        <v>121</v>
      </c>
      <c r="B68" s="360"/>
      <c r="C68" s="360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66:Z65536 N66:N65536 Z3 N3 N5:N8 Z5:Z8">
    <cfRule type="cellIs" priority="3" dxfId="99" operator="lessThan" stopIfTrue="1">
      <formula>0</formula>
    </cfRule>
  </conditionalFormatting>
  <conditionalFormatting sqref="N9:N65 Z9:Z65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9"/>
  <sheetViews>
    <sheetView showGridLines="0" zoomScale="80" zoomScaleNormal="80" zoomScalePageLayoutView="0" workbookViewId="0" topLeftCell="B1">
      <selection activeCell="U10" sqref="U10:X56"/>
    </sheetView>
  </sheetViews>
  <sheetFormatPr defaultColWidth="8.00390625" defaultRowHeight="15"/>
  <cols>
    <col min="1" max="1" width="30.28125" style="123" customWidth="1"/>
    <col min="2" max="2" width="40.421875" style="123" bestFit="1" customWidth="1"/>
    <col min="3" max="3" width="9.57421875" style="123" customWidth="1"/>
    <col min="4" max="4" width="10.421875" style="123" customWidth="1"/>
    <col min="5" max="5" width="8.57421875" style="123" bestFit="1" customWidth="1"/>
    <col min="6" max="6" width="10.57421875" style="123" bestFit="1" customWidth="1"/>
    <col min="7" max="7" width="10.00390625" style="123" customWidth="1"/>
    <col min="8" max="8" width="10.7109375" style="123" customWidth="1"/>
    <col min="9" max="9" width="9.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9.8515625" style="123" customWidth="1"/>
    <col min="14" max="14" width="10.00390625" style="123" customWidth="1"/>
    <col min="15" max="15" width="10.421875" style="123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1" width="10.28125" style="123" customWidth="1"/>
    <col min="22" max="22" width="11.57421875" style="123" bestFit="1" customWidth="1"/>
    <col min="23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1:2" ht="18.75" thickBot="1">
      <c r="A1" s="466" t="s">
        <v>27</v>
      </c>
      <c r="B1" s="467"/>
    </row>
    <row r="2" ht="5.25" customHeight="1" thickBot="1"/>
    <row r="3" spans="1:26" ht="24.75" customHeight="1" thickTop="1">
      <c r="A3" s="627" t="s">
        <v>122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9"/>
    </row>
    <row r="4" spans="1:26" ht="21" customHeight="1" thickBot="1">
      <c r="A4" s="641" t="s">
        <v>43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3"/>
    </row>
    <row r="5" spans="1:26" s="169" customFormat="1" ht="19.5" customHeight="1" thickBot="1" thickTop="1">
      <c r="A5" s="710" t="s">
        <v>119</v>
      </c>
      <c r="B5" s="722" t="s">
        <v>120</v>
      </c>
      <c r="C5" s="725" t="s">
        <v>35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7"/>
      <c r="O5" s="728" t="s">
        <v>34</v>
      </c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7"/>
    </row>
    <row r="6" spans="1:26" s="168" customFormat="1" ht="26.25" customHeight="1" thickBot="1">
      <c r="A6" s="711"/>
      <c r="B6" s="723"/>
      <c r="C6" s="718" t="s">
        <v>151</v>
      </c>
      <c r="D6" s="719"/>
      <c r="E6" s="719"/>
      <c r="F6" s="719"/>
      <c r="G6" s="720"/>
      <c r="H6" s="729" t="s">
        <v>33</v>
      </c>
      <c r="I6" s="718" t="s">
        <v>151</v>
      </c>
      <c r="J6" s="719"/>
      <c r="K6" s="719"/>
      <c r="L6" s="719"/>
      <c r="M6" s="720"/>
      <c r="N6" s="729" t="s">
        <v>32</v>
      </c>
      <c r="O6" s="721" t="s">
        <v>153</v>
      </c>
      <c r="P6" s="719"/>
      <c r="Q6" s="719"/>
      <c r="R6" s="719"/>
      <c r="S6" s="720"/>
      <c r="T6" s="729" t="s">
        <v>33</v>
      </c>
      <c r="U6" s="721" t="s">
        <v>154</v>
      </c>
      <c r="V6" s="719"/>
      <c r="W6" s="719"/>
      <c r="X6" s="719"/>
      <c r="Y6" s="720"/>
      <c r="Z6" s="729" t="s">
        <v>32</v>
      </c>
    </row>
    <row r="7" spans="1:26" s="163" customFormat="1" ht="26.25" customHeight="1">
      <c r="A7" s="712"/>
      <c r="B7" s="723"/>
      <c r="C7" s="624" t="s">
        <v>21</v>
      </c>
      <c r="D7" s="640"/>
      <c r="E7" s="619" t="s">
        <v>20</v>
      </c>
      <c r="F7" s="640"/>
      <c r="G7" s="621" t="s">
        <v>16</v>
      </c>
      <c r="H7" s="635"/>
      <c r="I7" s="732" t="s">
        <v>21</v>
      </c>
      <c r="J7" s="640"/>
      <c r="K7" s="619" t="s">
        <v>20</v>
      </c>
      <c r="L7" s="640"/>
      <c r="M7" s="621" t="s">
        <v>16</v>
      </c>
      <c r="N7" s="635"/>
      <c r="O7" s="732" t="s">
        <v>21</v>
      </c>
      <c r="P7" s="640"/>
      <c r="Q7" s="619" t="s">
        <v>20</v>
      </c>
      <c r="R7" s="640"/>
      <c r="S7" s="621" t="s">
        <v>16</v>
      </c>
      <c r="T7" s="635"/>
      <c r="U7" s="732" t="s">
        <v>21</v>
      </c>
      <c r="V7" s="640"/>
      <c r="W7" s="619" t="s">
        <v>20</v>
      </c>
      <c r="X7" s="640"/>
      <c r="Y7" s="621" t="s">
        <v>16</v>
      </c>
      <c r="Z7" s="635"/>
    </row>
    <row r="8" spans="1:26" s="163" customFormat="1" ht="19.5" customHeight="1" thickBot="1">
      <c r="A8" s="713"/>
      <c r="B8" s="724"/>
      <c r="C8" s="166" t="s">
        <v>30</v>
      </c>
      <c r="D8" s="164" t="s">
        <v>29</v>
      </c>
      <c r="E8" s="165" t="s">
        <v>30</v>
      </c>
      <c r="F8" s="361" t="s">
        <v>29</v>
      </c>
      <c r="G8" s="731"/>
      <c r="H8" s="730"/>
      <c r="I8" s="166" t="s">
        <v>30</v>
      </c>
      <c r="J8" s="164" t="s">
        <v>29</v>
      </c>
      <c r="K8" s="165" t="s">
        <v>30</v>
      </c>
      <c r="L8" s="361" t="s">
        <v>29</v>
      </c>
      <c r="M8" s="731"/>
      <c r="N8" s="730"/>
      <c r="O8" s="166" t="s">
        <v>30</v>
      </c>
      <c r="P8" s="164" t="s">
        <v>29</v>
      </c>
      <c r="Q8" s="165" t="s">
        <v>30</v>
      </c>
      <c r="R8" s="361" t="s">
        <v>29</v>
      </c>
      <c r="S8" s="731"/>
      <c r="T8" s="730"/>
      <c r="U8" s="166" t="s">
        <v>30</v>
      </c>
      <c r="V8" s="164" t="s">
        <v>29</v>
      </c>
      <c r="W8" s="165" t="s">
        <v>30</v>
      </c>
      <c r="X8" s="361" t="s">
        <v>29</v>
      </c>
      <c r="Y8" s="731"/>
      <c r="Z8" s="730"/>
    </row>
    <row r="9" spans="1:26" s="152" customFormat="1" ht="18" customHeight="1" thickBot="1" thickTop="1">
      <c r="A9" s="162" t="s">
        <v>23</v>
      </c>
      <c r="B9" s="355"/>
      <c r="C9" s="161">
        <f>SUM(C10:C56)</f>
        <v>14331.956</v>
      </c>
      <c r="D9" s="155">
        <f>SUM(D10:D56)</f>
        <v>14331.956000000004</v>
      </c>
      <c r="E9" s="156">
        <f>SUM(E10:E56)</f>
        <v>1504.1530000000002</v>
      </c>
      <c r="F9" s="155">
        <f>SUM(F10:F56)</f>
        <v>1504.1529999999998</v>
      </c>
      <c r="G9" s="154">
        <f aca="true" t="shared" si="0" ref="G9:G20">SUM(C9:F9)</f>
        <v>31672.218</v>
      </c>
      <c r="H9" s="158">
        <f aca="true" t="shared" si="1" ref="H9:H56">G9/$G$9</f>
        <v>1</v>
      </c>
      <c r="I9" s="157">
        <f>SUM(I10:I56)</f>
        <v>13158.134999999993</v>
      </c>
      <c r="J9" s="155">
        <f>SUM(J10:J56)</f>
        <v>13158.134999999993</v>
      </c>
      <c r="K9" s="156">
        <f>SUM(K10:K56)</f>
        <v>1207.313</v>
      </c>
      <c r="L9" s="155">
        <f>SUM(L10:L56)</f>
        <v>1207.313</v>
      </c>
      <c r="M9" s="154">
        <f aca="true" t="shared" si="2" ref="M9:M20">SUM(I9:L9)</f>
        <v>28730.895999999986</v>
      </c>
      <c r="N9" s="160">
        <f aca="true" t="shared" si="3" ref="N9:N20">IF(ISERROR(G9/M9-1),"         /0",(G9/M9-1))</f>
        <v>0.10237487894564845</v>
      </c>
      <c r="O9" s="159">
        <f>SUM(O10:O56)</f>
        <v>147610.74400000006</v>
      </c>
      <c r="P9" s="155">
        <f>SUM(P10:P56)</f>
        <v>147610.74399999998</v>
      </c>
      <c r="Q9" s="156">
        <f>SUM(Q10:Q56)</f>
        <v>13945.686599999999</v>
      </c>
      <c r="R9" s="155">
        <f>SUM(R10:R56)</f>
        <v>13945.6866</v>
      </c>
      <c r="S9" s="154">
        <f aca="true" t="shared" si="4" ref="S9:S20">SUM(O9:R9)</f>
        <v>323112.86120000004</v>
      </c>
      <c r="T9" s="158">
        <f aca="true" t="shared" si="5" ref="T9:T56">S9/$S$9</f>
        <v>1</v>
      </c>
      <c r="U9" s="157">
        <f>SUM(U10:U56)</f>
        <v>134118.2030000001</v>
      </c>
      <c r="V9" s="155">
        <f>SUM(V10:V56)</f>
        <v>134118.2029999999</v>
      </c>
      <c r="W9" s="156">
        <f>SUM(W10:W56)</f>
        <v>12750.044999999996</v>
      </c>
      <c r="X9" s="155">
        <f>SUM(X10:X56)</f>
        <v>12750.044999999993</v>
      </c>
      <c r="Y9" s="154">
        <f aca="true" t="shared" si="6" ref="Y9:Y20">SUM(U9:X9)</f>
        <v>293736.4959999999</v>
      </c>
      <c r="Z9" s="153">
        <f>IF(ISERROR(S9/Y9-1),"         /0",(S9/Y9-1))</f>
        <v>0.1000092450207486</v>
      </c>
    </row>
    <row r="10" spans="1:26" ht="18.75" customHeight="1" thickTop="1">
      <c r="A10" s="151" t="s">
        <v>387</v>
      </c>
      <c r="B10" s="356" t="s">
        <v>388</v>
      </c>
      <c r="C10" s="149">
        <v>6902.2339999999995</v>
      </c>
      <c r="D10" s="145">
        <v>5322.158</v>
      </c>
      <c r="E10" s="146">
        <v>382.42900000000003</v>
      </c>
      <c r="F10" s="145">
        <v>93.84000000000003</v>
      </c>
      <c r="G10" s="144">
        <f t="shared" si="0"/>
        <v>12700.661</v>
      </c>
      <c r="H10" s="148">
        <f t="shared" si="1"/>
        <v>0.4010032072903767</v>
      </c>
      <c r="I10" s="147">
        <v>6577.72</v>
      </c>
      <c r="J10" s="145">
        <v>4916.452000000001</v>
      </c>
      <c r="K10" s="146">
        <v>304.47600000000006</v>
      </c>
      <c r="L10" s="145">
        <v>134.209</v>
      </c>
      <c r="M10" s="144">
        <f t="shared" si="2"/>
        <v>11932.857000000004</v>
      </c>
      <c r="N10" s="150">
        <f t="shared" si="3"/>
        <v>0.06434368567393345</v>
      </c>
      <c r="O10" s="149">
        <v>70643.46599999997</v>
      </c>
      <c r="P10" s="145">
        <v>55952.795</v>
      </c>
      <c r="Q10" s="146">
        <v>3769.720000000001</v>
      </c>
      <c r="R10" s="145">
        <v>941.990999999999</v>
      </c>
      <c r="S10" s="144">
        <f t="shared" si="4"/>
        <v>131307.97199999998</v>
      </c>
      <c r="T10" s="148">
        <f t="shared" si="5"/>
        <v>0.40638423216067254</v>
      </c>
      <c r="U10" s="147">
        <v>63412.721000000056</v>
      </c>
      <c r="V10" s="145">
        <v>50342.13999999998</v>
      </c>
      <c r="W10" s="146">
        <v>3142.2340000000013</v>
      </c>
      <c r="X10" s="145">
        <v>1225.105999999999</v>
      </c>
      <c r="Y10" s="144">
        <f t="shared" si="6"/>
        <v>118122.20100000003</v>
      </c>
      <c r="Z10" s="143">
        <f aca="true" t="shared" si="7" ref="Z10:Z20">IF(ISERROR(S10/Y10-1),"         /0",IF(S10/Y10&gt;5,"  *  ",(S10/Y10-1)))</f>
        <v>0.11162821966041725</v>
      </c>
    </row>
    <row r="11" spans="1:26" ht="18.75" customHeight="1">
      <c r="A11" s="151" t="s">
        <v>391</v>
      </c>
      <c r="B11" s="356" t="s">
        <v>392</v>
      </c>
      <c r="C11" s="149">
        <v>1508.118</v>
      </c>
      <c r="D11" s="145">
        <v>1482.1460000000002</v>
      </c>
      <c r="E11" s="146">
        <v>43.34100000000001</v>
      </c>
      <c r="F11" s="145">
        <v>13.598000000000004</v>
      </c>
      <c r="G11" s="144">
        <f t="shared" si="0"/>
        <v>3047.203</v>
      </c>
      <c r="H11" s="148">
        <f>G11/$G$9</f>
        <v>0.09621059693388066</v>
      </c>
      <c r="I11" s="147">
        <v>1206.102</v>
      </c>
      <c r="J11" s="145">
        <v>1002.847</v>
      </c>
      <c r="K11" s="146">
        <v>28.704</v>
      </c>
      <c r="L11" s="145">
        <v>11.229</v>
      </c>
      <c r="M11" s="144">
        <f t="shared" si="2"/>
        <v>2248.882</v>
      </c>
      <c r="N11" s="150">
        <f t="shared" si="3"/>
        <v>0.35498572179420695</v>
      </c>
      <c r="O11" s="149">
        <v>14535.552</v>
      </c>
      <c r="P11" s="145">
        <v>11837.423</v>
      </c>
      <c r="Q11" s="146">
        <v>531.377</v>
      </c>
      <c r="R11" s="145">
        <v>169.24999999999997</v>
      </c>
      <c r="S11" s="144">
        <f t="shared" si="4"/>
        <v>27073.602</v>
      </c>
      <c r="T11" s="148">
        <f>S11/$S$9</f>
        <v>0.08378992374197698</v>
      </c>
      <c r="U11" s="147">
        <v>12378.099000000007</v>
      </c>
      <c r="V11" s="145">
        <v>9589.736000000004</v>
      </c>
      <c r="W11" s="146">
        <v>433.0150000000001</v>
      </c>
      <c r="X11" s="145">
        <v>165.14300000000003</v>
      </c>
      <c r="Y11" s="144">
        <f t="shared" si="6"/>
        <v>22565.993000000013</v>
      </c>
      <c r="Z11" s="143">
        <f t="shared" si="7"/>
        <v>0.19975229984339626</v>
      </c>
    </row>
    <row r="12" spans="1:26" ht="18.75" customHeight="1">
      <c r="A12" s="142" t="s">
        <v>389</v>
      </c>
      <c r="B12" s="357" t="s">
        <v>390</v>
      </c>
      <c r="C12" s="140">
        <v>1341.7500000000002</v>
      </c>
      <c r="D12" s="136">
        <v>1391.273</v>
      </c>
      <c r="E12" s="137">
        <v>72.222</v>
      </c>
      <c r="F12" s="136">
        <v>95.215</v>
      </c>
      <c r="G12" s="135">
        <f t="shared" si="0"/>
        <v>2900.4600000000005</v>
      </c>
      <c r="H12" s="139">
        <f t="shared" si="1"/>
        <v>0.09157741968055412</v>
      </c>
      <c r="I12" s="138">
        <v>1310.5269999999998</v>
      </c>
      <c r="J12" s="136">
        <v>1428.6409999999998</v>
      </c>
      <c r="K12" s="137">
        <v>22.248</v>
      </c>
      <c r="L12" s="136">
        <v>6.558</v>
      </c>
      <c r="M12" s="135">
        <f t="shared" si="2"/>
        <v>2767.9739999999997</v>
      </c>
      <c r="N12" s="141">
        <f t="shared" si="3"/>
        <v>0.047863888894910334</v>
      </c>
      <c r="O12" s="140">
        <v>14818.071000000007</v>
      </c>
      <c r="P12" s="136">
        <v>15232.544000000002</v>
      </c>
      <c r="Q12" s="137">
        <v>358.6710000000001</v>
      </c>
      <c r="R12" s="136">
        <v>1191.1739999999998</v>
      </c>
      <c r="S12" s="135">
        <f t="shared" si="4"/>
        <v>31600.460000000006</v>
      </c>
      <c r="T12" s="139">
        <f t="shared" si="5"/>
        <v>0.09780006862815649</v>
      </c>
      <c r="U12" s="138">
        <v>13294.561</v>
      </c>
      <c r="V12" s="136">
        <v>15486.628999999999</v>
      </c>
      <c r="W12" s="137">
        <v>574.3330000000002</v>
      </c>
      <c r="X12" s="136">
        <v>459.99999999999994</v>
      </c>
      <c r="Y12" s="135">
        <f t="shared" si="6"/>
        <v>29815.522999999997</v>
      </c>
      <c r="Z12" s="134">
        <f t="shared" si="7"/>
        <v>0.05986603018836889</v>
      </c>
    </row>
    <row r="13" spans="1:26" ht="18.75" customHeight="1">
      <c r="A13" s="142" t="s">
        <v>395</v>
      </c>
      <c r="B13" s="357" t="s">
        <v>396</v>
      </c>
      <c r="C13" s="140">
        <v>990.126</v>
      </c>
      <c r="D13" s="136">
        <v>1318.613</v>
      </c>
      <c r="E13" s="137">
        <v>19.642</v>
      </c>
      <c r="F13" s="136">
        <v>11.796</v>
      </c>
      <c r="G13" s="135">
        <f t="shared" si="0"/>
        <v>2340.1769999999997</v>
      </c>
      <c r="H13" s="139">
        <f t="shared" si="1"/>
        <v>0.0738873734703392</v>
      </c>
      <c r="I13" s="138">
        <v>825.8459999999999</v>
      </c>
      <c r="J13" s="136">
        <v>1366.5379999999996</v>
      </c>
      <c r="K13" s="137">
        <v>5.733</v>
      </c>
      <c r="L13" s="136">
        <v>9.469000000000003</v>
      </c>
      <c r="M13" s="135">
        <f t="shared" si="2"/>
        <v>2207.586</v>
      </c>
      <c r="N13" s="141">
        <f t="shared" si="3"/>
        <v>0.06006153327661967</v>
      </c>
      <c r="O13" s="140">
        <v>10255.111</v>
      </c>
      <c r="P13" s="136">
        <v>13795.568000000005</v>
      </c>
      <c r="Q13" s="137">
        <v>102.51600000000008</v>
      </c>
      <c r="R13" s="136">
        <v>106.45600000000006</v>
      </c>
      <c r="S13" s="135">
        <f t="shared" si="4"/>
        <v>24259.651</v>
      </c>
      <c r="T13" s="139">
        <f t="shared" si="5"/>
        <v>0.07508104415869658</v>
      </c>
      <c r="U13" s="138">
        <v>9213.680000000004</v>
      </c>
      <c r="V13" s="136">
        <v>12358.919000000002</v>
      </c>
      <c r="W13" s="137">
        <v>150.538</v>
      </c>
      <c r="X13" s="136">
        <v>151.224</v>
      </c>
      <c r="Y13" s="135">
        <f t="shared" si="6"/>
        <v>21874.361000000004</v>
      </c>
      <c r="Z13" s="134">
        <f t="shared" si="7"/>
        <v>0.109045013932064</v>
      </c>
    </row>
    <row r="14" spans="1:26" ht="18.75" customHeight="1">
      <c r="A14" s="142" t="s">
        <v>422</v>
      </c>
      <c r="B14" s="357" t="s">
        <v>423</v>
      </c>
      <c r="C14" s="140">
        <v>958.6379999999999</v>
      </c>
      <c r="D14" s="136">
        <v>521.427</v>
      </c>
      <c r="E14" s="137">
        <v>30.999000000000002</v>
      </c>
      <c r="F14" s="136">
        <v>20.842000000000002</v>
      </c>
      <c r="G14" s="135">
        <f aca="true" t="shared" si="8" ref="G14:G19">SUM(C14:F14)</f>
        <v>1531.9060000000002</v>
      </c>
      <c r="H14" s="139">
        <f aca="true" t="shared" si="9" ref="H14:H19">G14/$G$9</f>
        <v>0.048367499870075416</v>
      </c>
      <c r="I14" s="138">
        <v>836.4010000000001</v>
      </c>
      <c r="J14" s="136">
        <v>597.7940000000001</v>
      </c>
      <c r="K14" s="137">
        <v>4.235</v>
      </c>
      <c r="L14" s="136">
        <v>1.9449999999999998</v>
      </c>
      <c r="M14" s="135">
        <f aca="true" t="shared" si="10" ref="M14:M19">SUM(I14:L14)</f>
        <v>1440.375</v>
      </c>
      <c r="N14" s="141">
        <f aca="true" t="shared" si="11" ref="N14:N19">IF(ISERROR(G14/M14-1),"         /0",(G14/M14-1))</f>
        <v>0.06354664583875747</v>
      </c>
      <c r="O14" s="140">
        <v>9337.822000000002</v>
      </c>
      <c r="P14" s="136">
        <v>5805.334999999997</v>
      </c>
      <c r="Q14" s="137">
        <v>152.921</v>
      </c>
      <c r="R14" s="136">
        <v>133.657</v>
      </c>
      <c r="S14" s="135">
        <f aca="true" t="shared" si="12" ref="S14:S19">SUM(O14:R14)</f>
        <v>15429.734999999999</v>
      </c>
      <c r="T14" s="139">
        <f aca="true" t="shared" si="13" ref="T14:T19">S14/$S$9</f>
        <v>0.047753391625130384</v>
      </c>
      <c r="U14" s="138">
        <v>8400.219000000006</v>
      </c>
      <c r="V14" s="136">
        <v>6063.1759999999995</v>
      </c>
      <c r="W14" s="137">
        <v>61.452</v>
      </c>
      <c r="X14" s="136">
        <v>29.03799999999999</v>
      </c>
      <c r="Y14" s="135">
        <f aca="true" t="shared" si="14" ref="Y14:Y19">SUM(U14:X14)</f>
        <v>14553.885000000006</v>
      </c>
      <c r="Z14" s="134">
        <f t="shared" si="7"/>
        <v>0.060179807659603846</v>
      </c>
    </row>
    <row r="15" spans="1:26" ht="18.75" customHeight="1">
      <c r="A15" s="142" t="s">
        <v>397</v>
      </c>
      <c r="B15" s="357" t="s">
        <v>398</v>
      </c>
      <c r="C15" s="140">
        <v>139.58399999999997</v>
      </c>
      <c r="D15" s="136">
        <v>969.7509999999999</v>
      </c>
      <c r="E15" s="137">
        <v>44.789999999999985</v>
      </c>
      <c r="F15" s="136">
        <v>355.639</v>
      </c>
      <c r="G15" s="135">
        <f t="shared" si="8"/>
        <v>1509.7639999999997</v>
      </c>
      <c r="H15" s="139">
        <f t="shared" si="9"/>
        <v>0.04766840137308981</v>
      </c>
      <c r="I15" s="138">
        <v>139.11599999999999</v>
      </c>
      <c r="J15" s="136">
        <v>757.544</v>
      </c>
      <c r="K15" s="137">
        <v>27.003</v>
      </c>
      <c r="L15" s="136">
        <v>182.754</v>
      </c>
      <c r="M15" s="135">
        <f t="shared" si="10"/>
        <v>1106.417</v>
      </c>
      <c r="N15" s="141">
        <f t="shared" si="11"/>
        <v>0.36455242462832715</v>
      </c>
      <c r="O15" s="140">
        <v>1469.9290000000003</v>
      </c>
      <c r="P15" s="136">
        <v>10570.645999999999</v>
      </c>
      <c r="Q15" s="137">
        <v>445.864</v>
      </c>
      <c r="R15" s="136">
        <v>2683.79</v>
      </c>
      <c r="S15" s="135">
        <f t="shared" si="12"/>
        <v>15170.229</v>
      </c>
      <c r="T15" s="139">
        <f t="shared" si="13"/>
        <v>0.046950248107301265</v>
      </c>
      <c r="U15" s="138">
        <v>2199.5900000000015</v>
      </c>
      <c r="V15" s="136">
        <v>8948.018</v>
      </c>
      <c r="W15" s="137">
        <v>292.90100000000007</v>
      </c>
      <c r="X15" s="136">
        <v>2338.176</v>
      </c>
      <c r="Y15" s="135">
        <f t="shared" si="14"/>
        <v>13778.685000000001</v>
      </c>
      <c r="Z15" s="134">
        <f t="shared" si="7"/>
        <v>0.10099251125923825</v>
      </c>
    </row>
    <row r="16" spans="1:26" ht="18.75" customHeight="1">
      <c r="A16" s="142" t="s">
        <v>393</v>
      </c>
      <c r="B16" s="357" t="s">
        <v>394</v>
      </c>
      <c r="C16" s="140">
        <v>226.45199999999997</v>
      </c>
      <c r="D16" s="136">
        <v>562.933</v>
      </c>
      <c r="E16" s="137">
        <v>1.354</v>
      </c>
      <c r="F16" s="136">
        <v>5.8549999999999995</v>
      </c>
      <c r="G16" s="135">
        <f t="shared" si="8"/>
        <v>796.594</v>
      </c>
      <c r="H16" s="139">
        <f t="shared" si="9"/>
        <v>0.025151190863866878</v>
      </c>
      <c r="I16" s="138">
        <v>197.06</v>
      </c>
      <c r="J16" s="136">
        <v>504.677</v>
      </c>
      <c r="K16" s="137">
        <v>9.953999999999999</v>
      </c>
      <c r="L16" s="136">
        <v>16.122000000000003</v>
      </c>
      <c r="M16" s="135">
        <f t="shared" si="10"/>
        <v>727.813</v>
      </c>
      <c r="N16" s="141">
        <f t="shared" si="11"/>
        <v>0.09450367058571363</v>
      </c>
      <c r="O16" s="140">
        <v>3383.072</v>
      </c>
      <c r="P16" s="136">
        <v>6119.411</v>
      </c>
      <c r="Q16" s="137">
        <v>28.243000000000002</v>
      </c>
      <c r="R16" s="136">
        <v>50.34899999999999</v>
      </c>
      <c r="S16" s="135">
        <f t="shared" si="12"/>
        <v>9581.075</v>
      </c>
      <c r="T16" s="139">
        <f t="shared" si="13"/>
        <v>0.029652409886802733</v>
      </c>
      <c r="U16" s="138">
        <v>3367.685999999998</v>
      </c>
      <c r="V16" s="136">
        <v>5343.723</v>
      </c>
      <c r="W16" s="137">
        <v>36.759</v>
      </c>
      <c r="X16" s="136">
        <v>56.497000000000014</v>
      </c>
      <c r="Y16" s="135">
        <f t="shared" si="14"/>
        <v>8804.664999999997</v>
      </c>
      <c r="Z16" s="134">
        <f>IF(ISERROR(S16/Y16-1),"         /0",IF(S16/Y16&gt;5,"  *  ",(S16/Y16-1)))</f>
        <v>0.08818166278898776</v>
      </c>
    </row>
    <row r="17" spans="1:26" ht="18.75" customHeight="1">
      <c r="A17" s="142" t="s">
        <v>407</v>
      </c>
      <c r="B17" s="357" t="s">
        <v>408</v>
      </c>
      <c r="C17" s="140">
        <v>395.1</v>
      </c>
      <c r="D17" s="136">
        <v>231.38799999999998</v>
      </c>
      <c r="E17" s="137">
        <v>1.8790000000000002</v>
      </c>
      <c r="F17" s="136">
        <v>2.242</v>
      </c>
      <c r="G17" s="135">
        <f t="shared" si="8"/>
        <v>630.609</v>
      </c>
      <c r="H17" s="139">
        <f t="shared" si="9"/>
        <v>0.019910478009465583</v>
      </c>
      <c r="I17" s="138">
        <v>306.56800000000004</v>
      </c>
      <c r="J17" s="136">
        <v>204.07799999999997</v>
      </c>
      <c r="K17" s="137">
        <v>2.2379999999999995</v>
      </c>
      <c r="L17" s="136">
        <v>2.823</v>
      </c>
      <c r="M17" s="135">
        <f t="shared" si="10"/>
        <v>515.707</v>
      </c>
      <c r="N17" s="141">
        <f t="shared" si="11"/>
        <v>0.22280480970783811</v>
      </c>
      <c r="O17" s="140">
        <v>2732.163000000001</v>
      </c>
      <c r="P17" s="136">
        <v>2377.0420000000004</v>
      </c>
      <c r="Q17" s="137">
        <v>33.44000000000001</v>
      </c>
      <c r="R17" s="136">
        <v>40.27699999999999</v>
      </c>
      <c r="S17" s="135">
        <f t="shared" si="12"/>
        <v>5182.922000000001</v>
      </c>
      <c r="T17" s="139">
        <f t="shared" si="13"/>
        <v>0.016040593310805668</v>
      </c>
      <c r="U17" s="138">
        <v>2200.0500000000006</v>
      </c>
      <c r="V17" s="136">
        <v>1775.832</v>
      </c>
      <c r="W17" s="137">
        <v>37.933000000000014</v>
      </c>
      <c r="X17" s="136">
        <v>45.73200000000002</v>
      </c>
      <c r="Y17" s="135">
        <f t="shared" si="14"/>
        <v>4059.5470000000005</v>
      </c>
      <c r="Z17" s="134">
        <f>IF(ISERROR(S17/Y17-1),"         /0",IF(S17/Y17&gt;5,"  *  ",(S17/Y17-1)))</f>
        <v>0.27672422563404253</v>
      </c>
    </row>
    <row r="18" spans="1:26" ht="18.75" customHeight="1">
      <c r="A18" s="142" t="s">
        <v>399</v>
      </c>
      <c r="B18" s="357" t="s">
        <v>400</v>
      </c>
      <c r="C18" s="140">
        <v>298.301</v>
      </c>
      <c r="D18" s="136">
        <v>302.05100000000004</v>
      </c>
      <c r="E18" s="137">
        <v>15.462</v>
      </c>
      <c r="F18" s="136">
        <v>9.923</v>
      </c>
      <c r="G18" s="135">
        <f t="shared" si="8"/>
        <v>625.7370000000001</v>
      </c>
      <c r="H18" s="139">
        <f t="shared" si="9"/>
        <v>0.019756652344335345</v>
      </c>
      <c r="I18" s="138">
        <v>186.73999999999998</v>
      </c>
      <c r="J18" s="136">
        <v>301.19399999999996</v>
      </c>
      <c r="K18" s="137">
        <v>18.041</v>
      </c>
      <c r="L18" s="136">
        <v>6.745</v>
      </c>
      <c r="M18" s="135">
        <f t="shared" si="10"/>
        <v>512.7199999999999</v>
      </c>
      <c r="N18" s="141">
        <f t="shared" si="11"/>
        <v>0.22042635356529927</v>
      </c>
      <c r="O18" s="140">
        <v>1826.8279999999997</v>
      </c>
      <c r="P18" s="136">
        <v>2893.0859999999984</v>
      </c>
      <c r="Q18" s="137">
        <v>94.19099999999997</v>
      </c>
      <c r="R18" s="136">
        <v>91.44099999999993</v>
      </c>
      <c r="S18" s="135">
        <f t="shared" si="12"/>
        <v>4905.545999999998</v>
      </c>
      <c r="T18" s="139">
        <f t="shared" si="13"/>
        <v>0.015182144040263282</v>
      </c>
      <c r="U18" s="138">
        <v>1187.0810000000004</v>
      </c>
      <c r="V18" s="136">
        <v>2380.9889999999996</v>
      </c>
      <c r="W18" s="137">
        <v>246.39800000000002</v>
      </c>
      <c r="X18" s="136">
        <v>97.958</v>
      </c>
      <c r="Y18" s="135">
        <f t="shared" si="14"/>
        <v>3912.426</v>
      </c>
      <c r="Z18" s="134">
        <f>IF(ISERROR(S18/Y18-1),"         /0",IF(S18/Y18&gt;5,"  *  ",(S18/Y18-1)))</f>
        <v>0.253837388873297</v>
      </c>
    </row>
    <row r="19" spans="1:26" ht="18.75" customHeight="1">
      <c r="A19" s="142" t="s">
        <v>466</v>
      </c>
      <c r="B19" s="357" t="s">
        <v>466</v>
      </c>
      <c r="C19" s="140">
        <v>72.156</v>
      </c>
      <c r="D19" s="136">
        <v>184.191</v>
      </c>
      <c r="E19" s="137">
        <v>70.36499999999998</v>
      </c>
      <c r="F19" s="136">
        <v>293.8939999999997</v>
      </c>
      <c r="G19" s="135">
        <f t="shared" si="8"/>
        <v>620.6059999999998</v>
      </c>
      <c r="H19" s="139">
        <f t="shared" si="9"/>
        <v>0.01959464916539788</v>
      </c>
      <c r="I19" s="138">
        <v>61.346000000000004</v>
      </c>
      <c r="J19" s="136">
        <v>154.159</v>
      </c>
      <c r="K19" s="137">
        <v>61.184</v>
      </c>
      <c r="L19" s="136">
        <v>119.20600000000006</v>
      </c>
      <c r="M19" s="135">
        <f t="shared" si="10"/>
        <v>395.89500000000004</v>
      </c>
      <c r="N19" s="141">
        <f t="shared" si="11"/>
        <v>0.5676025208704321</v>
      </c>
      <c r="O19" s="140">
        <v>1768.6469999999995</v>
      </c>
      <c r="P19" s="136">
        <v>2090.835</v>
      </c>
      <c r="Q19" s="137">
        <v>802.582</v>
      </c>
      <c r="R19" s="136">
        <v>2067.4206000000036</v>
      </c>
      <c r="S19" s="135">
        <f t="shared" si="12"/>
        <v>6729.484600000003</v>
      </c>
      <c r="T19" s="139">
        <f t="shared" si="13"/>
        <v>0.020827040356758173</v>
      </c>
      <c r="U19" s="138">
        <v>789.3940000000002</v>
      </c>
      <c r="V19" s="136">
        <v>2050.152000000001</v>
      </c>
      <c r="W19" s="137">
        <v>509.14400000000006</v>
      </c>
      <c r="X19" s="136">
        <v>971.854999999998</v>
      </c>
      <c r="Y19" s="135">
        <f t="shared" si="14"/>
        <v>4320.544999999999</v>
      </c>
      <c r="Z19" s="134">
        <f t="shared" si="7"/>
        <v>0.5575545677686506</v>
      </c>
    </row>
    <row r="20" spans="1:26" ht="18.75" customHeight="1">
      <c r="A20" s="142" t="s">
        <v>467</v>
      </c>
      <c r="B20" s="357" t="s">
        <v>467</v>
      </c>
      <c r="C20" s="140">
        <v>111.97999999999999</v>
      </c>
      <c r="D20" s="136">
        <v>32.035</v>
      </c>
      <c r="E20" s="137">
        <v>296.221</v>
      </c>
      <c r="F20" s="136">
        <v>48.588</v>
      </c>
      <c r="G20" s="135">
        <f t="shared" si="0"/>
        <v>488.824</v>
      </c>
      <c r="H20" s="139">
        <f t="shared" si="1"/>
        <v>0.015433841734734208</v>
      </c>
      <c r="I20" s="138">
        <v>177.296</v>
      </c>
      <c r="J20" s="136">
        <v>44.17</v>
      </c>
      <c r="K20" s="137">
        <v>94.125</v>
      </c>
      <c r="L20" s="136">
        <v>50.198</v>
      </c>
      <c r="M20" s="135">
        <f t="shared" si="2"/>
        <v>365.789</v>
      </c>
      <c r="N20" s="141">
        <f t="shared" si="3"/>
        <v>0.3363551118267636</v>
      </c>
      <c r="O20" s="140">
        <v>1612.8289999999997</v>
      </c>
      <c r="P20" s="136">
        <v>615.677</v>
      </c>
      <c r="Q20" s="137">
        <v>2033.5329999999994</v>
      </c>
      <c r="R20" s="136">
        <v>424.65599999999984</v>
      </c>
      <c r="S20" s="135">
        <f t="shared" si="4"/>
        <v>4686.694999999999</v>
      </c>
      <c r="T20" s="139">
        <f t="shared" si="5"/>
        <v>0.014504823431027197</v>
      </c>
      <c r="U20" s="138">
        <v>2360.350999999999</v>
      </c>
      <c r="V20" s="136">
        <v>786.9400000000003</v>
      </c>
      <c r="W20" s="137">
        <v>1001.0519999999997</v>
      </c>
      <c r="X20" s="136">
        <v>252.62099999999995</v>
      </c>
      <c r="Y20" s="135">
        <f t="shared" si="6"/>
        <v>4400.963999999999</v>
      </c>
      <c r="Z20" s="134">
        <f t="shared" si="7"/>
        <v>0.06492463923813041</v>
      </c>
    </row>
    <row r="21" spans="1:26" ht="18.75" customHeight="1">
      <c r="A21" s="142" t="s">
        <v>428</v>
      </c>
      <c r="B21" s="357" t="s">
        <v>429</v>
      </c>
      <c r="C21" s="140">
        <v>126.763</v>
      </c>
      <c r="D21" s="136">
        <v>100.743</v>
      </c>
      <c r="E21" s="137">
        <v>106.89799999999998</v>
      </c>
      <c r="F21" s="136">
        <v>80.534</v>
      </c>
      <c r="G21" s="135">
        <f aca="true" t="shared" si="15" ref="G21:G56">SUM(C21:F21)</f>
        <v>414.938</v>
      </c>
      <c r="H21" s="139">
        <f t="shared" si="1"/>
        <v>0.013101008587399847</v>
      </c>
      <c r="I21" s="138">
        <v>97.81000000000004</v>
      </c>
      <c r="J21" s="136">
        <v>59.41100000000001</v>
      </c>
      <c r="K21" s="137">
        <v>152.53199999999995</v>
      </c>
      <c r="L21" s="136">
        <v>99.652</v>
      </c>
      <c r="M21" s="135">
        <f aca="true" t="shared" si="16" ref="M21:M56">SUM(I21:L21)</f>
        <v>409.40500000000003</v>
      </c>
      <c r="N21" s="141">
        <f aca="true" t="shared" si="17" ref="N21:N56">IF(ISERROR(G21/M21-1),"         /0",(G21/M21-1))</f>
        <v>0.013514734798060424</v>
      </c>
      <c r="O21" s="140">
        <v>1253.018</v>
      </c>
      <c r="P21" s="136">
        <v>970.6339999999998</v>
      </c>
      <c r="Q21" s="137">
        <v>1007.6145999999981</v>
      </c>
      <c r="R21" s="136">
        <v>852.3819999999973</v>
      </c>
      <c r="S21" s="135">
        <f aca="true" t="shared" si="18" ref="S21:S56">SUM(O21:R21)</f>
        <v>4083.6485999999954</v>
      </c>
      <c r="T21" s="139">
        <f t="shared" si="5"/>
        <v>0.012638458849436832</v>
      </c>
      <c r="U21" s="138">
        <v>1300.7619999999986</v>
      </c>
      <c r="V21" s="136">
        <v>813.0100000000001</v>
      </c>
      <c r="W21" s="137">
        <v>1071.6819999999964</v>
      </c>
      <c r="X21" s="136">
        <v>685.352999999999</v>
      </c>
      <c r="Y21" s="135">
        <f aca="true" t="shared" si="19" ref="Y21:Y56">SUM(U21:X21)</f>
        <v>3870.8069999999943</v>
      </c>
      <c r="Z21" s="134">
        <f aca="true" t="shared" si="20" ref="Z21:Z56">IF(ISERROR(S21/Y21-1),"         /0",IF(S21/Y21&gt;5,"  *  ",(S21/Y21-1)))</f>
        <v>0.05498636330873685</v>
      </c>
    </row>
    <row r="22" spans="1:26" ht="18.75" customHeight="1">
      <c r="A22" s="142" t="s">
        <v>403</v>
      </c>
      <c r="B22" s="357" t="s">
        <v>404</v>
      </c>
      <c r="C22" s="140">
        <v>191.668</v>
      </c>
      <c r="D22" s="136">
        <v>204.65399999999997</v>
      </c>
      <c r="E22" s="137">
        <v>14.16</v>
      </c>
      <c r="F22" s="136">
        <v>2.488</v>
      </c>
      <c r="G22" s="135">
        <f t="shared" si="15"/>
        <v>412.97</v>
      </c>
      <c r="H22" s="139">
        <f t="shared" si="1"/>
        <v>0.013038872111829997</v>
      </c>
      <c r="I22" s="138">
        <v>183.671</v>
      </c>
      <c r="J22" s="136">
        <v>164.9</v>
      </c>
      <c r="K22" s="137">
        <v>7.298</v>
      </c>
      <c r="L22" s="136">
        <v>2.7070000000000003</v>
      </c>
      <c r="M22" s="135">
        <f t="shared" si="16"/>
        <v>358.576</v>
      </c>
      <c r="N22" s="141">
        <f t="shared" si="17"/>
        <v>0.15169448038909472</v>
      </c>
      <c r="O22" s="140">
        <v>2075.0869999999995</v>
      </c>
      <c r="P22" s="136">
        <v>1820.0509999999995</v>
      </c>
      <c r="Q22" s="137">
        <v>187.84699999999998</v>
      </c>
      <c r="R22" s="136">
        <v>37.87799999999999</v>
      </c>
      <c r="S22" s="135">
        <f t="shared" si="18"/>
        <v>4120.8629999999985</v>
      </c>
      <c r="T22" s="139">
        <f t="shared" si="5"/>
        <v>0.012753633466323928</v>
      </c>
      <c r="U22" s="138">
        <v>2592.1329999999975</v>
      </c>
      <c r="V22" s="136">
        <v>1605.5499999999993</v>
      </c>
      <c r="W22" s="137">
        <v>307.02299999999997</v>
      </c>
      <c r="X22" s="136">
        <v>27.645999999999997</v>
      </c>
      <c r="Y22" s="135">
        <f t="shared" si="19"/>
        <v>4532.351999999997</v>
      </c>
      <c r="Z22" s="134">
        <f t="shared" si="20"/>
        <v>-0.09078928556299226</v>
      </c>
    </row>
    <row r="23" spans="1:26" ht="18.75" customHeight="1">
      <c r="A23" s="142" t="s">
        <v>411</v>
      </c>
      <c r="B23" s="357" t="s">
        <v>411</v>
      </c>
      <c r="C23" s="140">
        <v>172.765</v>
      </c>
      <c r="D23" s="136">
        <v>182.19899999999998</v>
      </c>
      <c r="E23" s="137">
        <v>4.4430000000000005</v>
      </c>
      <c r="F23" s="136">
        <v>4.604</v>
      </c>
      <c r="G23" s="135">
        <f>SUM(C23:F23)</f>
        <v>364.0109999999999</v>
      </c>
      <c r="H23" s="139">
        <f>G23/$G$9</f>
        <v>0.01149306941496803</v>
      </c>
      <c r="I23" s="138">
        <v>70.092</v>
      </c>
      <c r="J23" s="136">
        <v>77.214</v>
      </c>
      <c r="K23" s="137">
        <v>16.957000000000004</v>
      </c>
      <c r="L23" s="136">
        <v>19.358999999999995</v>
      </c>
      <c r="M23" s="135">
        <f>SUM(I23:L23)</f>
        <v>183.62199999999996</v>
      </c>
      <c r="N23" s="141">
        <f>IF(ISERROR(G23/M23-1),"         /0",(G23/M23-1))</f>
        <v>0.9823931772881245</v>
      </c>
      <c r="O23" s="140">
        <v>1177.4430000000004</v>
      </c>
      <c r="P23" s="136">
        <v>1333.8469999999995</v>
      </c>
      <c r="Q23" s="137">
        <v>81.87700000000004</v>
      </c>
      <c r="R23" s="136">
        <v>78.35900000000002</v>
      </c>
      <c r="S23" s="135">
        <f>SUM(O23:R23)</f>
        <v>2671.526</v>
      </c>
      <c r="T23" s="139">
        <f>S23/$S$9</f>
        <v>0.008268089329772552</v>
      </c>
      <c r="U23" s="138">
        <v>836.6409999999994</v>
      </c>
      <c r="V23" s="136">
        <v>990.4159999999998</v>
      </c>
      <c r="W23" s="137">
        <v>261.60600000000005</v>
      </c>
      <c r="X23" s="136">
        <v>250.48999999999995</v>
      </c>
      <c r="Y23" s="135">
        <f>SUM(U23:X23)</f>
        <v>2339.1529999999993</v>
      </c>
      <c r="Z23" s="134">
        <f>IF(ISERROR(S23/Y23-1),"         /0",IF(S23/Y23&gt;5,"  *  ",(S23/Y23-1)))</f>
        <v>0.14209117573754293</v>
      </c>
    </row>
    <row r="24" spans="1:26" ht="18.75" customHeight="1">
      <c r="A24" s="142" t="s">
        <v>401</v>
      </c>
      <c r="B24" s="357" t="s">
        <v>402</v>
      </c>
      <c r="C24" s="140">
        <v>181.037</v>
      </c>
      <c r="D24" s="136">
        <v>165.393</v>
      </c>
      <c r="E24" s="137">
        <v>0.405</v>
      </c>
      <c r="F24" s="136">
        <v>0.35700000000000004</v>
      </c>
      <c r="G24" s="135">
        <f>SUM(C24:F24)</f>
        <v>347.192</v>
      </c>
      <c r="H24" s="139">
        <f>G24/$G$9</f>
        <v>0.01096203619209744</v>
      </c>
      <c r="I24" s="138">
        <v>174.35899999999998</v>
      </c>
      <c r="J24" s="136">
        <v>146.286</v>
      </c>
      <c r="K24" s="137">
        <v>0.33899999999999997</v>
      </c>
      <c r="L24" s="136">
        <v>0.22999999999999998</v>
      </c>
      <c r="M24" s="135">
        <f>SUM(I24:L24)</f>
        <v>321.214</v>
      </c>
      <c r="N24" s="141">
        <f>IF(ISERROR(G24/M24-1),"         /0",(G24/M24-1))</f>
        <v>0.08087443262124316</v>
      </c>
      <c r="O24" s="140">
        <v>1602.781</v>
      </c>
      <c r="P24" s="136">
        <v>1468.791</v>
      </c>
      <c r="Q24" s="137">
        <v>2.103</v>
      </c>
      <c r="R24" s="136">
        <v>10.172999999999998</v>
      </c>
      <c r="S24" s="135">
        <f>SUM(O24:R24)</f>
        <v>3083.848</v>
      </c>
      <c r="T24" s="139">
        <f>S24/$S$9</f>
        <v>0.009544182142880296</v>
      </c>
      <c r="U24" s="138">
        <v>1295.7219999999995</v>
      </c>
      <c r="V24" s="136">
        <v>1300.2799999999997</v>
      </c>
      <c r="W24" s="137">
        <v>9.139999999999995</v>
      </c>
      <c r="X24" s="136">
        <v>20.609999999999992</v>
      </c>
      <c r="Y24" s="135">
        <f>SUM(U24:X24)</f>
        <v>2625.7519999999995</v>
      </c>
      <c r="Z24" s="134">
        <f>IF(ISERROR(S24/Y24-1),"         /0",IF(S24/Y24&gt;5,"  *  ",(S24/Y24-1)))</f>
        <v>0.17446278247145974</v>
      </c>
    </row>
    <row r="25" spans="1:26" ht="18.75" customHeight="1">
      <c r="A25" s="142" t="s">
        <v>464</v>
      </c>
      <c r="B25" s="357" t="s">
        <v>465</v>
      </c>
      <c r="C25" s="140">
        <v>92.054</v>
      </c>
      <c r="D25" s="136">
        <v>180.487</v>
      </c>
      <c r="E25" s="137">
        <v>3.12</v>
      </c>
      <c r="F25" s="136">
        <v>5.905</v>
      </c>
      <c r="G25" s="135">
        <f>SUM(C25:F25)</f>
        <v>281.566</v>
      </c>
      <c r="H25" s="139">
        <f>G25/$G$9</f>
        <v>0.008889999431047109</v>
      </c>
      <c r="I25" s="138">
        <v>61.501000000000005</v>
      </c>
      <c r="J25" s="136">
        <v>119.41600000000001</v>
      </c>
      <c r="K25" s="137">
        <v>13.379</v>
      </c>
      <c r="L25" s="136">
        <v>13.901</v>
      </c>
      <c r="M25" s="135">
        <f>SUM(I25:L25)</f>
        <v>208.19700000000003</v>
      </c>
      <c r="N25" s="141">
        <f>IF(ISERROR(G25/M25-1),"         /0",(G25/M25-1))</f>
        <v>0.35240181174560603</v>
      </c>
      <c r="O25" s="140">
        <v>1092.0020000000002</v>
      </c>
      <c r="P25" s="136">
        <v>1800.945</v>
      </c>
      <c r="Q25" s="137">
        <v>27.434</v>
      </c>
      <c r="R25" s="136">
        <v>37.745999999999995</v>
      </c>
      <c r="S25" s="135">
        <f>SUM(O25:R25)</f>
        <v>2958.1270000000004</v>
      </c>
      <c r="T25" s="139">
        <f>S25/$S$9</f>
        <v>0.009155088995881789</v>
      </c>
      <c r="U25" s="138">
        <v>864.1300000000002</v>
      </c>
      <c r="V25" s="136">
        <v>1459.699</v>
      </c>
      <c r="W25" s="137">
        <v>60.347</v>
      </c>
      <c r="X25" s="136">
        <v>77.978</v>
      </c>
      <c r="Y25" s="135">
        <f>SUM(U25:X25)</f>
        <v>2462.1540000000005</v>
      </c>
      <c r="Z25" s="134">
        <f>IF(ISERROR(S25/Y25-1),"         /0",IF(S25/Y25&gt;5,"  *  ",(S25/Y25-1)))</f>
        <v>0.20143865899533497</v>
      </c>
    </row>
    <row r="26" spans="1:26" ht="18.75" customHeight="1">
      <c r="A26" s="142" t="s">
        <v>409</v>
      </c>
      <c r="B26" s="357" t="s">
        <v>410</v>
      </c>
      <c r="C26" s="140">
        <v>38.299</v>
      </c>
      <c r="D26" s="136">
        <v>175.91700000000003</v>
      </c>
      <c r="E26" s="137">
        <v>1.025</v>
      </c>
      <c r="F26" s="136">
        <v>6.3629999999999995</v>
      </c>
      <c r="G26" s="135">
        <f>SUM(C26:F26)</f>
        <v>221.60400000000004</v>
      </c>
      <c r="H26" s="139">
        <f>G26/$G$9</f>
        <v>0.0069967944777343995</v>
      </c>
      <c r="I26" s="138">
        <v>63.712999999999994</v>
      </c>
      <c r="J26" s="136">
        <v>193.318</v>
      </c>
      <c r="K26" s="137">
        <v>23.043</v>
      </c>
      <c r="L26" s="136">
        <v>10.417</v>
      </c>
      <c r="M26" s="135">
        <f>SUM(I26:L26)</f>
        <v>290.491</v>
      </c>
      <c r="N26" s="141">
        <f>IF(ISERROR(G26/M26-1),"         /0",(G26/M26-1))</f>
        <v>-0.23713987696692818</v>
      </c>
      <c r="O26" s="140">
        <v>451.63900000000007</v>
      </c>
      <c r="P26" s="136">
        <v>1530.827</v>
      </c>
      <c r="Q26" s="137">
        <v>21.690999999999995</v>
      </c>
      <c r="R26" s="136">
        <v>43.60999999999999</v>
      </c>
      <c r="S26" s="135">
        <f>SUM(O26:R26)</f>
        <v>2047.767</v>
      </c>
      <c r="T26" s="139">
        <f>S26/$S$9</f>
        <v>0.006337621450272372</v>
      </c>
      <c r="U26" s="138">
        <v>498.7460000000001</v>
      </c>
      <c r="V26" s="136">
        <v>1289.7169999999994</v>
      </c>
      <c r="W26" s="137">
        <v>78.68300000000002</v>
      </c>
      <c r="X26" s="136">
        <v>82.70900000000002</v>
      </c>
      <c r="Y26" s="135">
        <f>SUM(U26:X26)</f>
        <v>1949.8549999999996</v>
      </c>
      <c r="Z26" s="134">
        <f>IF(ISERROR(S26/Y26-1),"         /0",IF(S26/Y26&gt;5,"  *  ",(S26/Y26-1)))</f>
        <v>0.05021501598836853</v>
      </c>
    </row>
    <row r="27" spans="1:26" ht="18.75" customHeight="1">
      <c r="A27" s="142" t="s">
        <v>420</v>
      </c>
      <c r="B27" s="357" t="s">
        <v>421</v>
      </c>
      <c r="C27" s="140">
        <v>48.587999999999994</v>
      </c>
      <c r="D27" s="136">
        <v>150.48</v>
      </c>
      <c r="E27" s="137">
        <v>0.2</v>
      </c>
      <c r="F27" s="136">
        <v>0</v>
      </c>
      <c r="G27" s="135">
        <f t="shared" si="15"/>
        <v>199.26799999999997</v>
      </c>
      <c r="H27" s="139">
        <f t="shared" si="1"/>
        <v>0.006291570738746493</v>
      </c>
      <c r="I27" s="138">
        <v>63.675000000000004</v>
      </c>
      <c r="J27" s="136">
        <v>113.43</v>
      </c>
      <c r="K27" s="137">
        <v>0.5</v>
      </c>
      <c r="L27" s="136">
        <v>0.491</v>
      </c>
      <c r="M27" s="135">
        <f t="shared" si="16"/>
        <v>178.09600000000003</v>
      </c>
      <c r="N27" s="141">
        <f t="shared" si="17"/>
        <v>0.1188797053274635</v>
      </c>
      <c r="O27" s="140">
        <v>583.4989999999998</v>
      </c>
      <c r="P27" s="136">
        <v>1471.959</v>
      </c>
      <c r="Q27" s="137">
        <v>4.529</v>
      </c>
      <c r="R27" s="136">
        <v>7.522</v>
      </c>
      <c r="S27" s="135">
        <f t="shared" si="18"/>
        <v>2067.5089999999996</v>
      </c>
      <c r="T27" s="139">
        <f t="shared" si="5"/>
        <v>0.0063987208442323655</v>
      </c>
      <c r="U27" s="138">
        <v>652.9609999999999</v>
      </c>
      <c r="V27" s="136">
        <v>1062.4839999999997</v>
      </c>
      <c r="W27" s="137">
        <v>8.405</v>
      </c>
      <c r="X27" s="136">
        <v>5.948999999999998</v>
      </c>
      <c r="Y27" s="135">
        <f t="shared" si="19"/>
        <v>1729.7989999999998</v>
      </c>
      <c r="Z27" s="134">
        <f t="shared" si="20"/>
        <v>0.19523077536754263</v>
      </c>
    </row>
    <row r="28" spans="1:26" ht="18.75" customHeight="1">
      <c r="A28" s="142" t="s">
        <v>460</v>
      </c>
      <c r="B28" s="357" t="s">
        <v>461</v>
      </c>
      <c r="C28" s="140">
        <v>75.904</v>
      </c>
      <c r="D28" s="136">
        <v>79.236</v>
      </c>
      <c r="E28" s="137">
        <v>14.22</v>
      </c>
      <c r="F28" s="136">
        <v>11.290000000000001</v>
      </c>
      <c r="G28" s="135">
        <f t="shared" si="15"/>
        <v>180.64999999999998</v>
      </c>
      <c r="H28" s="139">
        <f t="shared" si="1"/>
        <v>0.005703736946998785</v>
      </c>
      <c r="I28" s="138">
        <v>86.26199999999999</v>
      </c>
      <c r="J28" s="136">
        <v>90.664</v>
      </c>
      <c r="K28" s="137">
        <v>5.125</v>
      </c>
      <c r="L28" s="136">
        <v>4.2700000000000005</v>
      </c>
      <c r="M28" s="135">
        <f t="shared" si="16"/>
        <v>186.321</v>
      </c>
      <c r="N28" s="141" t="s">
        <v>48</v>
      </c>
      <c r="O28" s="140">
        <v>731.2379999999999</v>
      </c>
      <c r="P28" s="136">
        <v>805.4739999999999</v>
      </c>
      <c r="Q28" s="137">
        <v>71.879</v>
      </c>
      <c r="R28" s="136">
        <v>77.93700000000001</v>
      </c>
      <c r="S28" s="135">
        <f t="shared" si="18"/>
        <v>1686.5279999999998</v>
      </c>
      <c r="T28" s="139">
        <f t="shared" si="5"/>
        <v>0.005219625098600067</v>
      </c>
      <c r="U28" s="138">
        <v>809.1469999999999</v>
      </c>
      <c r="V28" s="136">
        <v>828.344</v>
      </c>
      <c r="W28" s="137">
        <v>41.45999999999999</v>
      </c>
      <c r="X28" s="136">
        <v>65.41499999999999</v>
      </c>
      <c r="Y28" s="135">
        <f t="shared" si="19"/>
        <v>1744.366</v>
      </c>
      <c r="Z28" s="134">
        <f t="shared" si="20"/>
        <v>-0.03315703241177603</v>
      </c>
    </row>
    <row r="29" spans="1:26" ht="18.75" customHeight="1">
      <c r="A29" s="142" t="s">
        <v>486</v>
      </c>
      <c r="B29" s="357" t="s">
        <v>487</v>
      </c>
      <c r="C29" s="140">
        <v>39.5</v>
      </c>
      <c r="D29" s="136">
        <v>66.15</v>
      </c>
      <c r="E29" s="137">
        <v>36.776</v>
      </c>
      <c r="F29" s="136">
        <v>28.277999999999995</v>
      </c>
      <c r="G29" s="135">
        <f t="shared" si="15"/>
        <v>170.704</v>
      </c>
      <c r="H29" s="139">
        <f t="shared" si="1"/>
        <v>0.005389707787436927</v>
      </c>
      <c r="I29" s="138">
        <v>10.870999999999999</v>
      </c>
      <c r="J29" s="136">
        <v>10.466999999999999</v>
      </c>
      <c r="K29" s="137">
        <v>27.471999999999998</v>
      </c>
      <c r="L29" s="136">
        <v>31.54</v>
      </c>
      <c r="M29" s="135">
        <f t="shared" si="16"/>
        <v>80.35</v>
      </c>
      <c r="N29" s="141">
        <f t="shared" si="17"/>
        <v>1.1245052893590546</v>
      </c>
      <c r="O29" s="140">
        <v>310.84000000000003</v>
      </c>
      <c r="P29" s="136">
        <v>453.8400000000001</v>
      </c>
      <c r="Q29" s="137">
        <v>414.661</v>
      </c>
      <c r="R29" s="136">
        <v>350.297</v>
      </c>
      <c r="S29" s="135">
        <f t="shared" si="18"/>
        <v>1529.6380000000001</v>
      </c>
      <c r="T29" s="139">
        <f t="shared" si="5"/>
        <v>0.004734067205864599</v>
      </c>
      <c r="U29" s="138">
        <v>198.304</v>
      </c>
      <c r="V29" s="136">
        <v>245.052</v>
      </c>
      <c r="W29" s="137">
        <v>183.19699999999997</v>
      </c>
      <c r="X29" s="136">
        <v>212.85500000000005</v>
      </c>
      <c r="Y29" s="135">
        <f t="shared" si="19"/>
        <v>839.408</v>
      </c>
      <c r="Z29" s="134">
        <f t="shared" si="20"/>
        <v>0.8222818939061816</v>
      </c>
    </row>
    <row r="30" spans="1:26" ht="18.75" customHeight="1">
      <c r="A30" s="142" t="s">
        <v>416</v>
      </c>
      <c r="B30" s="357" t="s">
        <v>417</v>
      </c>
      <c r="C30" s="140">
        <v>31.03</v>
      </c>
      <c r="D30" s="136">
        <v>133.867</v>
      </c>
      <c r="E30" s="137">
        <v>0.122</v>
      </c>
      <c r="F30" s="136">
        <v>0.060000000000000005</v>
      </c>
      <c r="G30" s="135">
        <f t="shared" si="15"/>
        <v>165.079</v>
      </c>
      <c r="H30" s="139">
        <f t="shared" si="1"/>
        <v>0.005212107342782246</v>
      </c>
      <c r="I30" s="138">
        <v>23.479</v>
      </c>
      <c r="J30" s="136">
        <v>97.141</v>
      </c>
      <c r="K30" s="137">
        <v>4.071</v>
      </c>
      <c r="L30" s="136">
        <v>1.8099999999999998</v>
      </c>
      <c r="M30" s="135">
        <f t="shared" si="16"/>
        <v>126.501</v>
      </c>
      <c r="N30" s="141">
        <f t="shared" si="17"/>
        <v>0.30496201611054463</v>
      </c>
      <c r="O30" s="140">
        <v>354.29299999999995</v>
      </c>
      <c r="P30" s="136">
        <v>1110.6450000000002</v>
      </c>
      <c r="Q30" s="137">
        <v>5.376999999999999</v>
      </c>
      <c r="R30" s="136">
        <v>4.207999999999999</v>
      </c>
      <c r="S30" s="135">
        <f t="shared" si="18"/>
        <v>1474.5230000000001</v>
      </c>
      <c r="T30" s="139">
        <f t="shared" si="5"/>
        <v>0.004563492132513108</v>
      </c>
      <c r="U30" s="138">
        <v>341.442</v>
      </c>
      <c r="V30" s="136">
        <v>724.9079999999996</v>
      </c>
      <c r="W30" s="137">
        <v>21.000000000000007</v>
      </c>
      <c r="X30" s="136">
        <v>33.83700000000001</v>
      </c>
      <c r="Y30" s="135">
        <f t="shared" si="19"/>
        <v>1121.1869999999994</v>
      </c>
      <c r="Z30" s="134">
        <f t="shared" si="20"/>
        <v>0.3151445744554662</v>
      </c>
    </row>
    <row r="31" spans="1:26" ht="18.75" customHeight="1">
      <c r="A31" s="142" t="s">
        <v>405</v>
      </c>
      <c r="B31" s="357" t="s">
        <v>406</v>
      </c>
      <c r="C31" s="140">
        <v>30.833</v>
      </c>
      <c r="D31" s="136">
        <v>9.860999999999997</v>
      </c>
      <c r="E31" s="137">
        <v>64.76599999999999</v>
      </c>
      <c r="F31" s="136">
        <v>36.392</v>
      </c>
      <c r="G31" s="135">
        <f t="shared" si="15"/>
        <v>141.85199999999998</v>
      </c>
      <c r="H31" s="139">
        <f t="shared" si="1"/>
        <v>0.004478751693361039</v>
      </c>
      <c r="I31" s="138">
        <v>114.766</v>
      </c>
      <c r="J31" s="136">
        <v>35.80299999999999</v>
      </c>
      <c r="K31" s="137">
        <v>35.53900000000001</v>
      </c>
      <c r="L31" s="136">
        <v>27.854000000000017</v>
      </c>
      <c r="M31" s="135">
        <f t="shared" si="16"/>
        <v>213.96200000000002</v>
      </c>
      <c r="N31" s="141">
        <f t="shared" si="17"/>
        <v>-0.33702246193249286</v>
      </c>
      <c r="O31" s="140">
        <v>579.7339999999999</v>
      </c>
      <c r="P31" s="136">
        <v>239.82899999999984</v>
      </c>
      <c r="Q31" s="137">
        <v>607.8820000000007</v>
      </c>
      <c r="R31" s="136">
        <v>430.23299999999995</v>
      </c>
      <c r="S31" s="135">
        <f t="shared" si="18"/>
        <v>1857.6780000000006</v>
      </c>
      <c r="T31" s="139">
        <f t="shared" si="5"/>
        <v>0.005749316177328321</v>
      </c>
      <c r="U31" s="138">
        <v>1001.0529999999997</v>
      </c>
      <c r="V31" s="136">
        <v>377.99999999999994</v>
      </c>
      <c r="W31" s="137">
        <v>698.6249999999983</v>
      </c>
      <c r="X31" s="136">
        <v>372.5309999999997</v>
      </c>
      <c r="Y31" s="135">
        <f t="shared" si="19"/>
        <v>2450.208999999998</v>
      </c>
      <c r="Z31" s="134">
        <f t="shared" si="20"/>
        <v>-0.24182875828143557</v>
      </c>
    </row>
    <row r="32" spans="1:26" ht="18.75" customHeight="1">
      <c r="A32" s="142" t="s">
        <v>460</v>
      </c>
      <c r="B32" s="357" t="s">
        <v>475</v>
      </c>
      <c r="C32" s="140">
        <v>31.800000000000004</v>
      </c>
      <c r="D32" s="136">
        <v>0</v>
      </c>
      <c r="E32" s="137">
        <v>49.868</v>
      </c>
      <c r="F32" s="136">
        <v>57.2</v>
      </c>
      <c r="G32" s="135">
        <f t="shared" si="15"/>
        <v>138.868</v>
      </c>
      <c r="H32" s="139">
        <f t="shared" si="1"/>
        <v>0.004384536630810005</v>
      </c>
      <c r="I32" s="138">
        <v>17.101000000000003</v>
      </c>
      <c r="J32" s="136">
        <v>26.945</v>
      </c>
      <c r="K32" s="137">
        <v>7.024</v>
      </c>
      <c r="L32" s="136">
        <v>10.153</v>
      </c>
      <c r="M32" s="135">
        <f t="shared" si="16"/>
        <v>61.223000000000006</v>
      </c>
      <c r="N32" s="141">
        <f t="shared" si="17"/>
        <v>1.2682325269914898</v>
      </c>
      <c r="O32" s="140">
        <v>375.25999999999993</v>
      </c>
      <c r="P32" s="136">
        <v>120.96000000000002</v>
      </c>
      <c r="Q32" s="137">
        <v>376.78099999999984</v>
      </c>
      <c r="R32" s="136">
        <v>394.0209999999999</v>
      </c>
      <c r="S32" s="135">
        <f t="shared" si="18"/>
        <v>1267.0219999999997</v>
      </c>
      <c r="T32" s="139">
        <f t="shared" si="5"/>
        <v>0.003921298568229198</v>
      </c>
      <c r="U32" s="138">
        <v>293.004</v>
      </c>
      <c r="V32" s="136">
        <v>256.722</v>
      </c>
      <c r="W32" s="137">
        <v>56.58000000000001</v>
      </c>
      <c r="X32" s="136">
        <v>77.04899999999996</v>
      </c>
      <c r="Y32" s="135">
        <f t="shared" si="19"/>
        <v>683.355</v>
      </c>
      <c r="Z32" s="134">
        <f t="shared" si="20"/>
        <v>0.8541197474226423</v>
      </c>
    </row>
    <row r="33" spans="1:26" ht="18.75" customHeight="1">
      <c r="A33" s="142" t="s">
        <v>436</v>
      </c>
      <c r="B33" s="357" t="s">
        <v>437</v>
      </c>
      <c r="C33" s="140">
        <v>25.707</v>
      </c>
      <c r="D33" s="136">
        <v>36.039</v>
      </c>
      <c r="E33" s="137">
        <v>26.573</v>
      </c>
      <c r="F33" s="136">
        <v>5.314</v>
      </c>
      <c r="G33" s="135">
        <f t="shared" si="15"/>
        <v>93.63300000000001</v>
      </c>
      <c r="H33" s="139">
        <f t="shared" si="1"/>
        <v>0.0029563133216625372</v>
      </c>
      <c r="I33" s="138">
        <v>33.81</v>
      </c>
      <c r="J33" s="136">
        <v>76.034</v>
      </c>
      <c r="K33" s="137">
        <v>5.9079999999999995</v>
      </c>
      <c r="L33" s="136">
        <v>5.787999999999999</v>
      </c>
      <c r="M33" s="135">
        <f t="shared" si="16"/>
        <v>121.54</v>
      </c>
      <c r="N33" s="141">
        <f t="shared" si="17"/>
        <v>-0.22961165048543686</v>
      </c>
      <c r="O33" s="140">
        <v>514.1819999999999</v>
      </c>
      <c r="P33" s="136">
        <v>649.671</v>
      </c>
      <c r="Q33" s="137">
        <v>187.24099999999996</v>
      </c>
      <c r="R33" s="136">
        <v>40.99400000000001</v>
      </c>
      <c r="S33" s="135">
        <f t="shared" si="18"/>
        <v>1392.088</v>
      </c>
      <c r="T33" s="139">
        <f t="shared" si="5"/>
        <v>0.004308364559770113</v>
      </c>
      <c r="U33" s="138">
        <v>554.214</v>
      </c>
      <c r="V33" s="136">
        <v>819.1840000000001</v>
      </c>
      <c r="W33" s="137">
        <v>21.955000000000002</v>
      </c>
      <c r="X33" s="136">
        <v>35.684000000000005</v>
      </c>
      <c r="Y33" s="135">
        <f t="shared" si="19"/>
        <v>1431.037</v>
      </c>
      <c r="Z33" s="134">
        <f t="shared" si="20"/>
        <v>-0.027217325617716392</v>
      </c>
    </row>
    <row r="34" spans="1:26" ht="18.75" customHeight="1">
      <c r="A34" s="142" t="s">
        <v>456</v>
      </c>
      <c r="B34" s="357" t="s">
        <v>457</v>
      </c>
      <c r="C34" s="140">
        <v>0</v>
      </c>
      <c r="D34" s="136">
        <v>0.003</v>
      </c>
      <c r="E34" s="137">
        <v>35.941</v>
      </c>
      <c r="F34" s="136">
        <v>54.196999999999996</v>
      </c>
      <c r="G34" s="135">
        <f t="shared" si="15"/>
        <v>90.14099999999999</v>
      </c>
      <c r="H34" s="139">
        <f t="shared" si="1"/>
        <v>0.0028460589656209108</v>
      </c>
      <c r="I34" s="138">
        <v>1.553</v>
      </c>
      <c r="J34" s="136">
        <v>2.514</v>
      </c>
      <c r="K34" s="137">
        <v>30.755999999999997</v>
      </c>
      <c r="L34" s="136">
        <v>37.25500000000001</v>
      </c>
      <c r="M34" s="135">
        <f t="shared" si="16"/>
        <v>72.078</v>
      </c>
      <c r="N34" s="141">
        <f t="shared" si="17"/>
        <v>0.2506035128610671</v>
      </c>
      <c r="O34" s="140">
        <v>3.3749999999999996</v>
      </c>
      <c r="P34" s="136">
        <v>8.208</v>
      </c>
      <c r="Q34" s="137">
        <v>345.52599999999995</v>
      </c>
      <c r="R34" s="136">
        <v>469.8040000000002</v>
      </c>
      <c r="S34" s="135">
        <f t="shared" si="18"/>
        <v>826.9130000000002</v>
      </c>
      <c r="T34" s="139">
        <f t="shared" si="5"/>
        <v>0.002559207940312096</v>
      </c>
      <c r="U34" s="138">
        <v>33.268</v>
      </c>
      <c r="V34" s="136">
        <v>67.872</v>
      </c>
      <c r="W34" s="137">
        <v>356.05999999999983</v>
      </c>
      <c r="X34" s="136">
        <v>333.32499999999993</v>
      </c>
      <c r="Y34" s="135">
        <f t="shared" si="19"/>
        <v>790.5249999999997</v>
      </c>
      <c r="Z34" s="134">
        <f t="shared" si="20"/>
        <v>0.046030169823851885</v>
      </c>
    </row>
    <row r="35" spans="1:26" ht="18.75" customHeight="1">
      <c r="A35" s="142" t="s">
        <v>488</v>
      </c>
      <c r="B35" s="357" t="s">
        <v>488</v>
      </c>
      <c r="C35" s="140">
        <v>26.040000000000003</v>
      </c>
      <c r="D35" s="136">
        <v>49.56999999999999</v>
      </c>
      <c r="E35" s="137">
        <v>0.3</v>
      </c>
      <c r="F35" s="136">
        <v>6.7509999999999994</v>
      </c>
      <c r="G35" s="135">
        <f t="shared" si="15"/>
        <v>82.661</v>
      </c>
      <c r="H35" s="139">
        <f t="shared" si="1"/>
        <v>0.002609889840995664</v>
      </c>
      <c r="I35" s="138">
        <v>11.23</v>
      </c>
      <c r="J35" s="136">
        <v>29.549999999999997</v>
      </c>
      <c r="K35" s="137">
        <v>5.239</v>
      </c>
      <c r="L35" s="136">
        <v>9.543</v>
      </c>
      <c r="M35" s="135">
        <f t="shared" si="16"/>
        <v>55.562</v>
      </c>
      <c r="N35" s="141" t="s">
        <v>48</v>
      </c>
      <c r="O35" s="140">
        <v>336.13999999999993</v>
      </c>
      <c r="P35" s="136">
        <v>542.843</v>
      </c>
      <c r="Q35" s="137">
        <v>19.028</v>
      </c>
      <c r="R35" s="136">
        <v>52.89800000000001</v>
      </c>
      <c r="S35" s="135">
        <f t="shared" si="18"/>
        <v>950.909</v>
      </c>
      <c r="T35" s="139">
        <f t="shared" si="5"/>
        <v>0.002942962395456637</v>
      </c>
      <c r="U35" s="138">
        <v>225.74599999999995</v>
      </c>
      <c r="V35" s="136">
        <v>518.0620000000001</v>
      </c>
      <c r="W35" s="137">
        <v>32.455</v>
      </c>
      <c r="X35" s="136">
        <v>72.12800000000001</v>
      </c>
      <c r="Y35" s="135">
        <f t="shared" si="19"/>
        <v>848.3910000000002</v>
      </c>
      <c r="Z35" s="134">
        <f t="shared" si="20"/>
        <v>0.1208381512769463</v>
      </c>
    </row>
    <row r="36" spans="1:26" ht="18.75" customHeight="1">
      <c r="A36" s="142" t="s">
        <v>434</v>
      </c>
      <c r="B36" s="357" t="s">
        <v>435</v>
      </c>
      <c r="C36" s="140">
        <v>28.01</v>
      </c>
      <c r="D36" s="136">
        <v>47.361</v>
      </c>
      <c r="E36" s="137">
        <v>0</v>
      </c>
      <c r="F36" s="136">
        <v>0</v>
      </c>
      <c r="G36" s="135">
        <f t="shared" si="15"/>
        <v>75.371</v>
      </c>
      <c r="H36" s="139">
        <f t="shared" si="1"/>
        <v>0.002379719664723197</v>
      </c>
      <c r="I36" s="138">
        <v>20.835</v>
      </c>
      <c r="J36" s="136">
        <v>32.328</v>
      </c>
      <c r="K36" s="137">
        <v>0.05</v>
      </c>
      <c r="L36" s="136">
        <v>0</v>
      </c>
      <c r="M36" s="135">
        <f t="shared" si="16"/>
        <v>53.213</v>
      </c>
      <c r="N36" s="141">
        <f t="shared" si="17"/>
        <v>0.4164020070283576</v>
      </c>
      <c r="O36" s="140">
        <v>307.055</v>
      </c>
      <c r="P36" s="136">
        <v>362.47599999999994</v>
      </c>
      <c r="Q36" s="137">
        <v>5.914999999999998</v>
      </c>
      <c r="R36" s="136">
        <v>12.374</v>
      </c>
      <c r="S36" s="135">
        <f t="shared" si="18"/>
        <v>687.8199999999999</v>
      </c>
      <c r="T36" s="139">
        <f t="shared" si="5"/>
        <v>0.0021287298730404106</v>
      </c>
      <c r="U36" s="138">
        <v>252.948</v>
      </c>
      <c r="V36" s="136">
        <v>299.02700000000004</v>
      </c>
      <c r="W36" s="137">
        <v>7.688999999999997</v>
      </c>
      <c r="X36" s="136">
        <v>21.028999999999996</v>
      </c>
      <c r="Y36" s="135">
        <f t="shared" si="19"/>
        <v>580.693</v>
      </c>
      <c r="Z36" s="134">
        <f t="shared" si="20"/>
        <v>0.18448130079060698</v>
      </c>
    </row>
    <row r="37" spans="1:26" ht="18.75" customHeight="1">
      <c r="A37" s="142" t="s">
        <v>414</v>
      </c>
      <c r="B37" s="357" t="s">
        <v>415</v>
      </c>
      <c r="C37" s="140">
        <v>30.603</v>
      </c>
      <c r="D37" s="136">
        <v>40.812</v>
      </c>
      <c r="E37" s="137">
        <v>0.21</v>
      </c>
      <c r="F37" s="136">
        <v>0.22999999999999998</v>
      </c>
      <c r="G37" s="135">
        <f>SUM(C37:F37)</f>
        <v>71.85499999999999</v>
      </c>
      <c r="H37" s="139">
        <f>G37/$G$9</f>
        <v>0.002268707546784377</v>
      </c>
      <c r="I37" s="138">
        <v>9.825</v>
      </c>
      <c r="J37" s="136">
        <v>31.775</v>
      </c>
      <c r="K37" s="137">
        <v>0.5</v>
      </c>
      <c r="L37" s="136">
        <v>5.5</v>
      </c>
      <c r="M37" s="135">
        <f>SUM(I37:L37)</f>
        <v>47.599999999999994</v>
      </c>
      <c r="N37" s="141">
        <f>IF(ISERROR(G37/M37-1),"         /0",(G37/M37-1))</f>
        <v>0.5095588235294117</v>
      </c>
      <c r="O37" s="140">
        <v>293.72099999999995</v>
      </c>
      <c r="P37" s="136">
        <v>343.3569999999999</v>
      </c>
      <c r="Q37" s="137">
        <v>6.7139999999999995</v>
      </c>
      <c r="R37" s="136">
        <v>31.147</v>
      </c>
      <c r="S37" s="135">
        <f>SUM(O37:R37)</f>
        <v>674.939</v>
      </c>
      <c r="T37" s="139">
        <f>S37/$S$9</f>
        <v>0.0020888645456369715</v>
      </c>
      <c r="U37" s="138">
        <v>130.946</v>
      </c>
      <c r="V37" s="136">
        <v>280.10400000000004</v>
      </c>
      <c r="W37" s="137">
        <v>9.74</v>
      </c>
      <c r="X37" s="136">
        <v>43.565</v>
      </c>
      <c r="Y37" s="135">
        <f>SUM(U37:X37)</f>
        <v>464.3550000000001</v>
      </c>
      <c r="Z37" s="134">
        <f>IF(ISERROR(S37/Y37-1),"         /0",IF(S37/Y37&gt;5,"  *  ",(S37/Y37-1)))</f>
        <v>0.4534978626266539</v>
      </c>
    </row>
    <row r="38" spans="1:26" ht="18.75" customHeight="1">
      <c r="A38" s="142" t="s">
        <v>454</v>
      </c>
      <c r="B38" s="357" t="s">
        <v>455</v>
      </c>
      <c r="C38" s="140">
        <v>17.5</v>
      </c>
      <c r="D38" s="136">
        <v>17.511</v>
      </c>
      <c r="E38" s="137">
        <v>8.066</v>
      </c>
      <c r="F38" s="136">
        <v>22.861000000000004</v>
      </c>
      <c r="G38" s="135">
        <f t="shared" si="15"/>
        <v>65.938</v>
      </c>
      <c r="H38" s="139">
        <f t="shared" si="1"/>
        <v>0.0020818876657138444</v>
      </c>
      <c r="I38" s="138">
        <v>13.216999999999999</v>
      </c>
      <c r="J38" s="136">
        <v>94.88000000000001</v>
      </c>
      <c r="K38" s="137">
        <v>21.959000000000003</v>
      </c>
      <c r="L38" s="136">
        <v>36.97900000000001</v>
      </c>
      <c r="M38" s="135">
        <f t="shared" si="16"/>
        <v>167.03500000000003</v>
      </c>
      <c r="N38" s="141" t="s">
        <v>48</v>
      </c>
      <c r="O38" s="140">
        <v>186.09199999999998</v>
      </c>
      <c r="P38" s="136">
        <v>390.361</v>
      </c>
      <c r="Q38" s="137">
        <v>125.73299999999998</v>
      </c>
      <c r="R38" s="136">
        <v>203.75899999999996</v>
      </c>
      <c r="S38" s="135">
        <f t="shared" si="18"/>
        <v>905.9449999999999</v>
      </c>
      <c r="T38" s="139">
        <f t="shared" si="5"/>
        <v>0.002803803589357092</v>
      </c>
      <c r="U38" s="138">
        <v>133.38000000000002</v>
      </c>
      <c r="V38" s="136">
        <v>774.9840000000002</v>
      </c>
      <c r="W38" s="137">
        <v>129.39</v>
      </c>
      <c r="X38" s="136">
        <v>206.26199999999994</v>
      </c>
      <c r="Y38" s="135">
        <f t="shared" si="19"/>
        <v>1244.016</v>
      </c>
      <c r="Z38" s="134">
        <f t="shared" si="20"/>
        <v>-0.27175775874265296</v>
      </c>
    </row>
    <row r="39" spans="1:26" ht="18.75" customHeight="1">
      <c r="A39" s="142" t="s">
        <v>489</v>
      </c>
      <c r="B39" s="357" t="s">
        <v>490</v>
      </c>
      <c r="C39" s="140">
        <v>5.3</v>
      </c>
      <c r="D39" s="136">
        <v>59.959999999999994</v>
      </c>
      <c r="E39" s="137">
        <v>0.05</v>
      </c>
      <c r="F39" s="136">
        <v>0.08</v>
      </c>
      <c r="G39" s="135">
        <f t="shared" si="15"/>
        <v>65.38999999999999</v>
      </c>
      <c r="H39" s="139">
        <f t="shared" si="1"/>
        <v>0.0020645854357279297</v>
      </c>
      <c r="I39" s="138">
        <v>9.88</v>
      </c>
      <c r="J39" s="136">
        <v>47.815</v>
      </c>
      <c r="K39" s="137">
        <v>0</v>
      </c>
      <c r="L39" s="136">
        <v>0</v>
      </c>
      <c r="M39" s="135">
        <f t="shared" si="16"/>
        <v>57.695</v>
      </c>
      <c r="N39" s="141">
        <f t="shared" si="17"/>
        <v>0.1333737758904583</v>
      </c>
      <c r="O39" s="140">
        <v>102.298</v>
      </c>
      <c r="P39" s="136">
        <v>612.9279999999999</v>
      </c>
      <c r="Q39" s="137">
        <v>0.9690000000000001</v>
      </c>
      <c r="R39" s="136">
        <v>1.2010000000000003</v>
      </c>
      <c r="S39" s="135">
        <f t="shared" si="18"/>
        <v>717.396</v>
      </c>
      <c r="T39" s="139">
        <f t="shared" si="5"/>
        <v>0.002220264452908753</v>
      </c>
      <c r="U39" s="138">
        <v>176.982</v>
      </c>
      <c r="V39" s="136">
        <v>531.421</v>
      </c>
      <c r="W39" s="137">
        <v>16.581</v>
      </c>
      <c r="X39" s="136">
        <v>75.00900000000001</v>
      </c>
      <c r="Y39" s="135">
        <f t="shared" si="19"/>
        <v>799.993</v>
      </c>
      <c r="Z39" s="134">
        <f t="shared" si="20"/>
        <v>-0.1032471534125925</v>
      </c>
    </row>
    <row r="40" spans="1:26" ht="18.75" customHeight="1">
      <c r="A40" s="142" t="s">
        <v>491</v>
      </c>
      <c r="B40" s="357" t="s">
        <v>491</v>
      </c>
      <c r="C40" s="140">
        <v>18.240000000000002</v>
      </c>
      <c r="D40" s="136">
        <v>42.84</v>
      </c>
      <c r="E40" s="137">
        <v>0.4</v>
      </c>
      <c r="F40" s="136">
        <v>0.5589999999999999</v>
      </c>
      <c r="G40" s="135">
        <f t="shared" si="15"/>
        <v>62.039</v>
      </c>
      <c r="H40" s="139">
        <f t="shared" si="1"/>
        <v>0.001958782930832315</v>
      </c>
      <c r="I40" s="138">
        <v>17.240000000000002</v>
      </c>
      <c r="J40" s="136">
        <v>28.16</v>
      </c>
      <c r="K40" s="137">
        <v>0.7310000000000001</v>
      </c>
      <c r="L40" s="136">
        <v>1.28</v>
      </c>
      <c r="M40" s="135">
        <f t="shared" si="16"/>
        <v>47.41100000000001</v>
      </c>
      <c r="N40" s="141">
        <f t="shared" si="17"/>
        <v>0.3085359937567229</v>
      </c>
      <c r="O40" s="140">
        <v>335.1800000000001</v>
      </c>
      <c r="P40" s="136">
        <v>464.81999999999994</v>
      </c>
      <c r="Q40" s="137">
        <v>2.5450000000000004</v>
      </c>
      <c r="R40" s="136">
        <v>7.836000000000003</v>
      </c>
      <c r="S40" s="135">
        <f t="shared" si="18"/>
        <v>810.381</v>
      </c>
      <c r="T40" s="139">
        <f t="shared" si="5"/>
        <v>0.002508043155541219</v>
      </c>
      <c r="U40" s="138">
        <v>289.76399999999984</v>
      </c>
      <c r="V40" s="136">
        <v>414.5640000000001</v>
      </c>
      <c r="W40" s="137">
        <v>5.061000000000001</v>
      </c>
      <c r="X40" s="136">
        <v>15.767999999999999</v>
      </c>
      <c r="Y40" s="135">
        <f t="shared" si="19"/>
        <v>725.157</v>
      </c>
      <c r="Z40" s="134">
        <f t="shared" si="20"/>
        <v>0.11752489460902948</v>
      </c>
    </row>
    <row r="41" spans="1:26" ht="18.75" customHeight="1">
      <c r="A41" s="142" t="s">
        <v>442</v>
      </c>
      <c r="B41" s="357" t="s">
        <v>443</v>
      </c>
      <c r="C41" s="140">
        <v>56.598</v>
      </c>
      <c r="D41" s="136">
        <v>4.07</v>
      </c>
      <c r="E41" s="137">
        <v>0.235</v>
      </c>
      <c r="F41" s="136">
        <v>0.145</v>
      </c>
      <c r="G41" s="135">
        <f t="shared" si="15"/>
        <v>61.048</v>
      </c>
      <c r="H41" s="139">
        <f t="shared" si="1"/>
        <v>0.0019274936791607079</v>
      </c>
      <c r="I41" s="138">
        <v>89.58900000000001</v>
      </c>
      <c r="J41" s="136">
        <v>4.478</v>
      </c>
      <c r="K41" s="137">
        <v>0.32</v>
      </c>
      <c r="L41" s="136">
        <v>8.38</v>
      </c>
      <c r="M41" s="135">
        <f t="shared" si="16"/>
        <v>102.767</v>
      </c>
      <c r="N41" s="141">
        <f t="shared" si="17"/>
        <v>-0.4059571652378682</v>
      </c>
      <c r="O41" s="140">
        <v>775.274</v>
      </c>
      <c r="P41" s="136">
        <v>94.26599999999999</v>
      </c>
      <c r="Q41" s="137">
        <v>3.4039999999999995</v>
      </c>
      <c r="R41" s="136">
        <v>3.1420000000000003</v>
      </c>
      <c r="S41" s="135">
        <f t="shared" si="18"/>
        <v>876.086</v>
      </c>
      <c r="T41" s="139">
        <f t="shared" si="5"/>
        <v>0.0027113931545353167</v>
      </c>
      <c r="U41" s="138">
        <v>806.431</v>
      </c>
      <c r="V41" s="136">
        <v>126.43800000000002</v>
      </c>
      <c r="W41" s="137">
        <v>40.519999999999996</v>
      </c>
      <c r="X41" s="136">
        <v>20.296</v>
      </c>
      <c r="Y41" s="135">
        <f t="shared" si="19"/>
        <v>993.6850000000001</v>
      </c>
      <c r="Z41" s="134">
        <f t="shared" si="20"/>
        <v>-0.11834635724600862</v>
      </c>
    </row>
    <row r="42" spans="1:26" ht="18.75" customHeight="1">
      <c r="A42" s="142" t="s">
        <v>492</v>
      </c>
      <c r="B42" s="357" t="s">
        <v>492</v>
      </c>
      <c r="C42" s="140">
        <v>0</v>
      </c>
      <c r="D42" s="136">
        <v>58.43</v>
      </c>
      <c r="E42" s="137">
        <v>0</v>
      </c>
      <c r="F42" s="136">
        <v>0</v>
      </c>
      <c r="G42" s="135">
        <f t="shared" si="15"/>
        <v>58.43</v>
      </c>
      <c r="H42" s="139">
        <f t="shared" si="1"/>
        <v>0.0018448344855418713</v>
      </c>
      <c r="I42" s="138">
        <v>0</v>
      </c>
      <c r="J42" s="136">
        <v>79.29</v>
      </c>
      <c r="K42" s="137">
        <v>0.197</v>
      </c>
      <c r="L42" s="136">
        <v>0.25</v>
      </c>
      <c r="M42" s="135">
        <f t="shared" si="16"/>
        <v>79.73700000000001</v>
      </c>
      <c r="N42" s="141">
        <f t="shared" si="17"/>
        <v>-0.2672159725096255</v>
      </c>
      <c r="O42" s="140">
        <v>0.4</v>
      </c>
      <c r="P42" s="136">
        <v>757.15</v>
      </c>
      <c r="Q42" s="137">
        <v>1.544</v>
      </c>
      <c r="R42" s="136">
        <v>1.544</v>
      </c>
      <c r="S42" s="135">
        <f t="shared" si="18"/>
        <v>760.6379999999999</v>
      </c>
      <c r="T42" s="139">
        <f t="shared" si="5"/>
        <v>0.0023540938518358174</v>
      </c>
      <c r="U42" s="138">
        <v>35.439</v>
      </c>
      <c r="V42" s="136">
        <v>818.9929999999999</v>
      </c>
      <c r="W42" s="137">
        <v>0.673</v>
      </c>
      <c r="X42" s="136">
        <v>1.05</v>
      </c>
      <c r="Y42" s="135">
        <f t="shared" si="19"/>
        <v>856.1549999999999</v>
      </c>
      <c r="Z42" s="134">
        <f t="shared" si="20"/>
        <v>-0.11156507875326305</v>
      </c>
    </row>
    <row r="43" spans="1:26" ht="18.75" customHeight="1">
      <c r="A43" s="142" t="s">
        <v>412</v>
      </c>
      <c r="B43" s="357" t="s">
        <v>413</v>
      </c>
      <c r="C43" s="140">
        <v>2.309</v>
      </c>
      <c r="D43" s="136">
        <v>9.968</v>
      </c>
      <c r="E43" s="137">
        <v>15.938999999999998</v>
      </c>
      <c r="F43" s="136">
        <v>20.36</v>
      </c>
      <c r="G43" s="135">
        <f t="shared" si="15"/>
        <v>48.576</v>
      </c>
      <c r="H43" s="139">
        <f t="shared" si="1"/>
        <v>0.0015337100799192528</v>
      </c>
      <c r="I43" s="138">
        <v>15.781999999999998</v>
      </c>
      <c r="J43" s="136">
        <v>57.385000000000005</v>
      </c>
      <c r="K43" s="137">
        <v>33.639</v>
      </c>
      <c r="L43" s="136">
        <v>40.674</v>
      </c>
      <c r="M43" s="135">
        <f t="shared" si="16"/>
        <v>147.48000000000002</v>
      </c>
      <c r="N43" s="141">
        <f t="shared" si="17"/>
        <v>-0.670626525630594</v>
      </c>
      <c r="O43" s="140">
        <v>65.076</v>
      </c>
      <c r="P43" s="136">
        <v>258.00000000000006</v>
      </c>
      <c r="Q43" s="137">
        <v>229.59100000000018</v>
      </c>
      <c r="R43" s="136">
        <v>247.09000000000015</v>
      </c>
      <c r="S43" s="135">
        <f t="shared" si="18"/>
        <v>799.7570000000003</v>
      </c>
      <c r="T43" s="139">
        <f t="shared" si="5"/>
        <v>0.0024751630035084477</v>
      </c>
      <c r="U43" s="138">
        <v>143.572</v>
      </c>
      <c r="V43" s="136">
        <v>510.69799999999964</v>
      </c>
      <c r="W43" s="137">
        <v>265.56100000000004</v>
      </c>
      <c r="X43" s="136">
        <v>364.2499999999999</v>
      </c>
      <c r="Y43" s="135">
        <f t="shared" si="19"/>
        <v>1284.0809999999997</v>
      </c>
      <c r="Z43" s="134">
        <f t="shared" si="20"/>
        <v>-0.377175583160252</v>
      </c>
    </row>
    <row r="44" spans="1:26" ht="18.75" customHeight="1">
      <c r="A44" s="142" t="s">
        <v>430</v>
      </c>
      <c r="B44" s="357" t="s">
        <v>431</v>
      </c>
      <c r="C44" s="140">
        <v>6.742</v>
      </c>
      <c r="D44" s="136">
        <v>35.035</v>
      </c>
      <c r="E44" s="137">
        <v>1.187</v>
      </c>
      <c r="F44" s="136">
        <v>4.2459999999999996</v>
      </c>
      <c r="G44" s="135">
        <f t="shared" si="15"/>
        <v>47.209999999999994</v>
      </c>
      <c r="H44" s="139">
        <f t="shared" si="1"/>
        <v>0.0014905807986040002</v>
      </c>
      <c r="I44" s="138">
        <v>4.832</v>
      </c>
      <c r="J44" s="136">
        <v>28.735</v>
      </c>
      <c r="K44" s="137">
        <v>9.904000000000002</v>
      </c>
      <c r="L44" s="136">
        <v>13.89</v>
      </c>
      <c r="M44" s="135">
        <f t="shared" si="16"/>
        <v>57.361000000000004</v>
      </c>
      <c r="N44" s="141">
        <f t="shared" si="17"/>
        <v>-0.17696692874949893</v>
      </c>
      <c r="O44" s="140">
        <v>61.46499999999999</v>
      </c>
      <c r="P44" s="136">
        <v>308.956</v>
      </c>
      <c r="Q44" s="137">
        <v>40.626000000000005</v>
      </c>
      <c r="R44" s="136">
        <v>70.96200000000002</v>
      </c>
      <c r="S44" s="135">
        <f t="shared" si="18"/>
        <v>482.009</v>
      </c>
      <c r="T44" s="139">
        <f t="shared" si="5"/>
        <v>0.0014917666793264743</v>
      </c>
      <c r="U44" s="138">
        <v>50.614</v>
      </c>
      <c r="V44" s="136">
        <v>308.263</v>
      </c>
      <c r="W44" s="137">
        <v>65.18600000000002</v>
      </c>
      <c r="X44" s="136">
        <v>91.58700000000002</v>
      </c>
      <c r="Y44" s="135">
        <f t="shared" si="19"/>
        <v>515.65</v>
      </c>
      <c r="Z44" s="134">
        <f t="shared" si="20"/>
        <v>-0.06523998836420042</v>
      </c>
    </row>
    <row r="45" spans="1:26" ht="18.75" customHeight="1">
      <c r="A45" s="142" t="s">
        <v>483</v>
      </c>
      <c r="B45" s="357" t="s">
        <v>483</v>
      </c>
      <c r="C45" s="140">
        <v>9.73</v>
      </c>
      <c r="D45" s="136">
        <v>25.427999999999997</v>
      </c>
      <c r="E45" s="137">
        <v>4.3</v>
      </c>
      <c r="F45" s="136">
        <v>4.7</v>
      </c>
      <c r="G45" s="135">
        <f t="shared" si="15"/>
        <v>44.158</v>
      </c>
      <c r="H45" s="139">
        <f t="shared" si="1"/>
        <v>0.0013942187440109184</v>
      </c>
      <c r="I45" s="138">
        <v>3.487</v>
      </c>
      <c r="J45" s="136">
        <v>6.397</v>
      </c>
      <c r="K45" s="137">
        <v>16.937</v>
      </c>
      <c r="L45" s="136">
        <v>24.958</v>
      </c>
      <c r="M45" s="135">
        <f t="shared" si="16"/>
        <v>51.778999999999996</v>
      </c>
      <c r="N45" s="141">
        <f t="shared" si="17"/>
        <v>-0.14718322099692915</v>
      </c>
      <c r="O45" s="140">
        <v>68.174</v>
      </c>
      <c r="P45" s="136">
        <v>172.33100000000002</v>
      </c>
      <c r="Q45" s="137">
        <v>21.549000000000007</v>
      </c>
      <c r="R45" s="136">
        <v>27.486</v>
      </c>
      <c r="S45" s="135">
        <f t="shared" si="18"/>
        <v>289.54</v>
      </c>
      <c r="T45" s="139">
        <f t="shared" si="5"/>
        <v>0.0008960955590708625</v>
      </c>
      <c r="U45" s="138">
        <v>116.31899999999997</v>
      </c>
      <c r="V45" s="136">
        <v>198.20199999999997</v>
      </c>
      <c r="W45" s="137">
        <v>54.794000000000004</v>
      </c>
      <c r="X45" s="136">
        <v>133.81099999999998</v>
      </c>
      <c r="Y45" s="135">
        <f t="shared" si="19"/>
        <v>503.1259999999999</v>
      </c>
      <c r="Z45" s="134">
        <f t="shared" si="20"/>
        <v>-0.4245179140016615</v>
      </c>
    </row>
    <row r="46" spans="1:26" ht="18.75" customHeight="1">
      <c r="A46" s="142" t="s">
        <v>464</v>
      </c>
      <c r="B46" s="357" t="s">
        <v>464</v>
      </c>
      <c r="C46" s="140">
        <v>0</v>
      </c>
      <c r="D46" s="136">
        <v>0</v>
      </c>
      <c r="E46" s="137">
        <v>19.011</v>
      </c>
      <c r="F46" s="136">
        <v>21.874</v>
      </c>
      <c r="G46" s="135">
        <f t="shared" si="15"/>
        <v>40.885</v>
      </c>
      <c r="H46" s="139">
        <f t="shared" si="1"/>
        <v>0.001290878965281181</v>
      </c>
      <c r="I46" s="138"/>
      <c r="J46" s="136"/>
      <c r="K46" s="137">
        <v>7.968999999999999</v>
      </c>
      <c r="L46" s="136">
        <v>9.123</v>
      </c>
      <c r="M46" s="135">
        <f t="shared" si="16"/>
        <v>17.092</v>
      </c>
      <c r="N46" s="141">
        <f t="shared" si="17"/>
        <v>1.3920547624619704</v>
      </c>
      <c r="O46" s="140"/>
      <c r="P46" s="136"/>
      <c r="Q46" s="137">
        <v>220.26700000000005</v>
      </c>
      <c r="R46" s="136">
        <v>234.98000000000002</v>
      </c>
      <c r="S46" s="135">
        <f t="shared" si="18"/>
        <v>455.24700000000007</v>
      </c>
      <c r="T46" s="139">
        <f t="shared" si="5"/>
        <v>0.00140894113069121</v>
      </c>
      <c r="U46" s="138"/>
      <c r="V46" s="136"/>
      <c r="W46" s="137">
        <v>25.786000000000005</v>
      </c>
      <c r="X46" s="136">
        <v>31.891000000000005</v>
      </c>
      <c r="Y46" s="135">
        <f t="shared" si="19"/>
        <v>57.67700000000001</v>
      </c>
      <c r="Z46" s="134" t="str">
        <f t="shared" si="20"/>
        <v>  *  </v>
      </c>
    </row>
    <row r="47" spans="1:26" ht="18.75" customHeight="1">
      <c r="A47" s="142" t="s">
        <v>493</v>
      </c>
      <c r="B47" s="357" t="s">
        <v>493</v>
      </c>
      <c r="C47" s="140">
        <v>23.083</v>
      </c>
      <c r="D47" s="136">
        <v>17.037000000000003</v>
      </c>
      <c r="E47" s="137">
        <v>0.08</v>
      </c>
      <c r="F47" s="136">
        <v>0.025</v>
      </c>
      <c r="G47" s="135">
        <f t="shared" si="15"/>
        <v>40.225</v>
      </c>
      <c r="H47" s="139">
        <f t="shared" si="1"/>
        <v>0.001270040513108365</v>
      </c>
      <c r="I47" s="138">
        <v>27.640000000000004</v>
      </c>
      <c r="J47" s="136">
        <v>24.969</v>
      </c>
      <c r="K47" s="137">
        <v>0.736</v>
      </c>
      <c r="L47" s="136">
        <v>1.791</v>
      </c>
      <c r="M47" s="135">
        <f t="shared" si="16"/>
        <v>55.136</v>
      </c>
      <c r="N47" s="141">
        <f t="shared" si="17"/>
        <v>-0.27044036564132323</v>
      </c>
      <c r="O47" s="140">
        <v>352.891</v>
      </c>
      <c r="P47" s="136">
        <v>335.2370000000001</v>
      </c>
      <c r="Q47" s="137">
        <v>2.4469999999999996</v>
      </c>
      <c r="R47" s="136">
        <v>5.355999999999999</v>
      </c>
      <c r="S47" s="135">
        <f t="shared" si="18"/>
        <v>695.9310000000002</v>
      </c>
      <c r="T47" s="139">
        <f t="shared" si="5"/>
        <v>0.0021538325568824495</v>
      </c>
      <c r="U47" s="138">
        <v>240.66599999999994</v>
      </c>
      <c r="V47" s="136">
        <v>220.73000000000002</v>
      </c>
      <c r="W47" s="137">
        <v>29.747</v>
      </c>
      <c r="X47" s="136">
        <v>30.256</v>
      </c>
      <c r="Y47" s="135">
        <f t="shared" si="19"/>
        <v>521.399</v>
      </c>
      <c r="Z47" s="134">
        <f t="shared" si="20"/>
        <v>0.33473788787473735</v>
      </c>
    </row>
    <row r="48" spans="1:26" ht="18.75" customHeight="1">
      <c r="A48" s="142" t="s">
        <v>472</v>
      </c>
      <c r="B48" s="357" t="s">
        <v>473</v>
      </c>
      <c r="C48" s="140">
        <v>0</v>
      </c>
      <c r="D48" s="136">
        <v>0.14500000000000002</v>
      </c>
      <c r="E48" s="137">
        <v>14.674</v>
      </c>
      <c r="F48" s="136">
        <v>19.723</v>
      </c>
      <c r="G48" s="135">
        <f t="shared" si="15"/>
        <v>34.542</v>
      </c>
      <c r="H48" s="139">
        <f t="shared" si="1"/>
        <v>0.0010906088105354667</v>
      </c>
      <c r="I48" s="138">
        <v>3.803</v>
      </c>
      <c r="J48" s="136">
        <v>11.741</v>
      </c>
      <c r="K48" s="137">
        <v>5.446</v>
      </c>
      <c r="L48" s="136">
        <v>8.026</v>
      </c>
      <c r="M48" s="135">
        <f t="shared" si="16"/>
        <v>29.016000000000002</v>
      </c>
      <c r="N48" s="141">
        <f t="shared" si="17"/>
        <v>0.19044665012406936</v>
      </c>
      <c r="O48" s="140">
        <v>0.909</v>
      </c>
      <c r="P48" s="136">
        <v>3.0659999999999994</v>
      </c>
      <c r="Q48" s="137">
        <v>167.595</v>
      </c>
      <c r="R48" s="136">
        <v>226.21500000000003</v>
      </c>
      <c r="S48" s="135">
        <f t="shared" si="18"/>
        <v>397.785</v>
      </c>
      <c r="T48" s="139">
        <f t="shared" si="5"/>
        <v>0.0012311023415244975</v>
      </c>
      <c r="U48" s="138">
        <v>44.47200000000001</v>
      </c>
      <c r="V48" s="136">
        <v>74.43199999999999</v>
      </c>
      <c r="W48" s="137">
        <v>83.66900000000004</v>
      </c>
      <c r="X48" s="136">
        <v>116.23200000000003</v>
      </c>
      <c r="Y48" s="135">
        <f t="shared" si="19"/>
        <v>318.80500000000006</v>
      </c>
      <c r="Z48" s="134">
        <f t="shared" si="20"/>
        <v>0.2477376452690514</v>
      </c>
    </row>
    <row r="49" spans="1:26" ht="18.75" customHeight="1">
      <c r="A49" s="142" t="s">
        <v>494</v>
      </c>
      <c r="B49" s="357" t="s">
        <v>494</v>
      </c>
      <c r="C49" s="140">
        <v>24.974999999999998</v>
      </c>
      <c r="D49" s="136">
        <v>8.757000000000001</v>
      </c>
      <c r="E49" s="137">
        <v>0</v>
      </c>
      <c r="F49" s="136">
        <v>0</v>
      </c>
      <c r="G49" s="135">
        <f t="shared" si="15"/>
        <v>33.732</v>
      </c>
      <c r="H49" s="139">
        <f t="shared" si="1"/>
        <v>0.0010650343465051927</v>
      </c>
      <c r="I49" s="138">
        <v>8.950000000000001</v>
      </c>
      <c r="J49" s="136">
        <v>9.536999999999999</v>
      </c>
      <c r="K49" s="137">
        <v>2.652</v>
      </c>
      <c r="L49" s="136">
        <v>1.4629999999999999</v>
      </c>
      <c r="M49" s="135">
        <f t="shared" si="16"/>
        <v>22.602000000000004</v>
      </c>
      <c r="N49" s="141">
        <f t="shared" si="17"/>
        <v>0.49243429784974757</v>
      </c>
      <c r="O49" s="140">
        <v>153.306</v>
      </c>
      <c r="P49" s="136">
        <v>128.321</v>
      </c>
      <c r="Q49" s="137">
        <v>13.335</v>
      </c>
      <c r="R49" s="136">
        <v>5.835</v>
      </c>
      <c r="S49" s="135">
        <f t="shared" si="18"/>
        <v>300.79699999999997</v>
      </c>
      <c r="T49" s="139">
        <f t="shared" si="5"/>
        <v>0.0009309347788970027</v>
      </c>
      <c r="U49" s="138">
        <v>130.81300000000002</v>
      </c>
      <c r="V49" s="136">
        <v>118.89700000000002</v>
      </c>
      <c r="W49" s="137">
        <v>27.141000000000002</v>
      </c>
      <c r="X49" s="136">
        <v>29.362999999999992</v>
      </c>
      <c r="Y49" s="135">
        <f t="shared" si="19"/>
        <v>306.21400000000006</v>
      </c>
      <c r="Z49" s="134">
        <f t="shared" si="20"/>
        <v>-0.017690242771395415</v>
      </c>
    </row>
    <row r="50" spans="1:26" ht="18.75" customHeight="1">
      <c r="A50" s="142" t="s">
        <v>418</v>
      </c>
      <c r="B50" s="357" t="s">
        <v>419</v>
      </c>
      <c r="C50" s="140">
        <v>7.802</v>
      </c>
      <c r="D50" s="136">
        <v>17.419</v>
      </c>
      <c r="E50" s="137">
        <v>5.796</v>
      </c>
      <c r="F50" s="136">
        <v>2.5989999999999998</v>
      </c>
      <c r="G50" s="135">
        <f t="shared" si="15"/>
        <v>33.616</v>
      </c>
      <c r="H50" s="139">
        <f t="shared" si="1"/>
        <v>0.0010613718306687584</v>
      </c>
      <c r="I50" s="138">
        <v>8.703</v>
      </c>
      <c r="J50" s="136">
        <v>24.958</v>
      </c>
      <c r="K50" s="137">
        <v>6.067</v>
      </c>
      <c r="L50" s="136">
        <v>5.164999999999999</v>
      </c>
      <c r="M50" s="135">
        <f t="shared" si="16"/>
        <v>44.893</v>
      </c>
      <c r="N50" s="141">
        <f t="shared" si="17"/>
        <v>-0.2511972913371795</v>
      </c>
      <c r="O50" s="140">
        <v>116.26600000000002</v>
      </c>
      <c r="P50" s="136">
        <v>257.394</v>
      </c>
      <c r="Q50" s="137">
        <v>35.62000000000003</v>
      </c>
      <c r="R50" s="136">
        <v>36.611999999999995</v>
      </c>
      <c r="S50" s="135">
        <f t="shared" si="18"/>
        <v>445.89200000000005</v>
      </c>
      <c r="T50" s="139">
        <f t="shared" si="5"/>
        <v>0.0013799883989266597</v>
      </c>
      <c r="U50" s="138">
        <v>178.84500000000014</v>
      </c>
      <c r="V50" s="136">
        <v>254.32099999999988</v>
      </c>
      <c r="W50" s="137">
        <v>68.40899999999999</v>
      </c>
      <c r="X50" s="136">
        <v>45.755</v>
      </c>
      <c r="Y50" s="135">
        <f t="shared" si="19"/>
        <v>547.33</v>
      </c>
      <c r="Z50" s="134">
        <f t="shared" si="20"/>
        <v>-0.18533243198801452</v>
      </c>
    </row>
    <row r="51" spans="1:26" ht="18.75" customHeight="1">
      <c r="A51" s="142" t="s">
        <v>440</v>
      </c>
      <c r="B51" s="357" t="s">
        <v>441</v>
      </c>
      <c r="C51" s="140">
        <v>14.339</v>
      </c>
      <c r="D51" s="136">
        <v>16.814</v>
      </c>
      <c r="E51" s="137">
        <v>0.6</v>
      </c>
      <c r="F51" s="136">
        <v>0</v>
      </c>
      <c r="G51" s="135">
        <f t="shared" si="15"/>
        <v>31.753</v>
      </c>
      <c r="H51" s="139">
        <f t="shared" si="1"/>
        <v>0.001002550563399128</v>
      </c>
      <c r="I51" s="138">
        <v>23.035</v>
      </c>
      <c r="J51" s="136">
        <v>16.032</v>
      </c>
      <c r="K51" s="137">
        <v>0.9670000000000001</v>
      </c>
      <c r="L51" s="136">
        <v>1.301</v>
      </c>
      <c r="M51" s="135">
        <f t="shared" si="16"/>
        <v>41.335</v>
      </c>
      <c r="N51" s="141">
        <f t="shared" si="17"/>
        <v>-0.23181323333736548</v>
      </c>
      <c r="O51" s="140">
        <v>235.79299999999995</v>
      </c>
      <c r="P51" s="136">
        <v>229.85900000000004</v>
      </c>
      <c r="Q51" s="137">
        <v>40.316999999999986</v>
      </c>
      <c r="R51" s="136">
        <v>39.285999999999994</v>
      </c>
      <c r="S51" s="135">
        <f t="shared" si="18"/>
        <v>545.255</v>
      </c>
      <c r="T51" s="139">
        <f t="shared" si="5"/>
        <v>0.0016875063343965706</v>
      </c>
      <c r="U51" s="138">
        <v>192.051</v>
      </c>
      <c r="V51" s="136">
        <v>127.00599999999999</v>
      </c>
      <c r="W51" s="137">
        <v>71.04700000000003</v>
      </c>
      <c r="X51" s="136">
        <v>49.28</v>
      </c>
      <c r="Y51" s="135">
        <f t="shared" si="19"/>
        <v>439.384</v>
      </c>
      <c r="Z51" s="134">
        <f t="shared" si="20"/>
        <v>0.24095324363199389</v>
      </c>
    </row>
    <row r="52" spans="1:26" ht="18.75" customHeight="1">
      <c r="A52" s="142" t="s">
        <v>462</v>
      </c>
      <c r="B52" s="357" t="s">
        <v>463</v>
      </c>
      <c r="C52" s="140">
        <v>0</v>
      </c>
      <c r="D52" s="136">
        <v>11.551</v>
      </c>
      <c r="E52" s="137">
        <v>9.804</v>
      </c>
      <c r="F52" s="136">
        <v>8.870000000000001</v>
      </c>
      <c r="G52" s="135">
        <f t="shared" si="15"/>
        <v>30.225</v>
      </c>
      <c r="H52" s="139">
        <f t="shared" si="1"/>
        <v>0.0009543063892778207</v>
      </c>
      <c r="I52" s="138">
        <v>2.327</v>
      </c>
      <c r="J52" s="136">
        <v>9.997</v>
      </c>
      <c r="K52" s="137">
        <v>5.364</v>
      </c>
      <c r="L52" s="136">
        <v>6.519</v>
      </c>
      <c r="M52" s="135">
        <f t="shared" si="16"/>
        <v>24.207</v>
      </c>
      <c r="N52" s="141">
        <f t="shared" si="17"/>
        <v>0.24860577518899496</v>
      </c>
      <c r="O52" s="140">
        <v>21.069000000000003</v>
      </c>
      <c r="P52" s="136">
        <v>141.918</v>
      </c>
      <c r="Q52" s="137">
        <v>79.39099999999999</v>
      </c>
      <c r="R52" s="136">
        <v>89.60799999999996</v>
      </c>
      <c r="S52" s="135">
        <f t="shared" si="18"/>
        <v>331.986</v>
      </c>
      <c r="T52" s="139">
        <f t="shared" si="5"/>
        <v>0.0010274614225105317</v>
      </c>
      <c r="U52" s="138">
        <v>17.689999999999998</v>
      </c>
      <c r="V52" s="136">
        <v>76.985</v>
      </c>
      <c r="W52" s="137">
        <v>79.03700000000002</v>
      </c>
      <c r="X52" s="136">
        <v>88.277</v>
      </c>
      <c r="Y52" s="135">
        <f t="shared" si="19"/>
        <v>261.98900000000003</v>
      </c>
      <c r="Z52" s="134">
        <f t="shared" si="20"/>
        <v>0.26717533942264726</v>
      </c>
    </row>
    <row r="53" spans="1:26" ht="18.75" customHeight="1">
      <c r="A53" s="142" t="s">
        <v>446</v>
      </c>
      <c r="B53" s="357" t="s">
        <v>447</v>
      </c>
      <c r="C53" s="140">
        <v>2.2039999999999997</v>
      </c>
      <c r="D53" s="136">
        <v>2.411</v>
      </c>
      <c r="E53" s="137">
        <v>9.937</v>
      </c>
      <c r="F53" s="136">
        <v>11.6</v>
      </c>
      <c r="G53" s="135">
        <f t="shared" si="15"/>
        <v>26.152</v>
      </c>
      <c r="H53" s="139">
        <f t="shared" si="1"/>
        <v>0.00082570788064164</v>
      </c>
      <c r="I53" s="138">
        <v>8.011000000000001</v>
      </c>
      <c r="J53" s="136">
        <v>10.135000000000002</v>
      </c>
      <c r="K53" s="137">
        <v>6.432</v>
      </c>
      <c r="L53" s="136">
        <v>10.196</v>
      </c>
      <c r="M53" s="135">
        <f t="shared" si="16"/>
        <v>34.774</v>
      </c>
      <c r="N53" s="141">
        <f t="shared" si="17"/>
        <v>-0.24794386610686148</v>
      </c>
      <c r="O53" s="140">
        <v>73.663</v>
      </c>
      <c r="P53" s="136">
        <v>81.06700000000001</v>
      </c>
      <c r="Q53" s="137">
        <v>88.36200000000001</v>
      </c>
      <c r="R53" s="136">
        <v>111.213</v>
      </c>
      <c r="S53" s="135">
        <f t="shared" si="18"/>
        <v>354.30500000000006</v>
      </c>
      <c r="T53" s="139">
        <f t="shared" si="5"/>
        <v>0.0010965363578662774</v>
      </c>
      <c r="U53" s="138">
        <v>102.637</v>
      </c>
      <c r="V53" s="136">
        <v>115.09000000000002</v>
      </c>
      <c r="W53" s="137">
        <v>134.95</v>
      </c>
      <c r="X53" s="136">
        <v>153.04899999999998</v>
      </c>
      <c r="Y53" s="135">
        <f t="shared" si="19"/>
        <v>505.726</v>
      </c>
      <c r="Z53" s="134">
        <f t="shared" si="20"/>
        <v>-0.2994131209390064</v>
      </c>
    </row>
    <row r="54" spans="1:26" ht="18.75" customHeight="1">
      <c r="A54" s="142" t="s">
        <v>495</v>
      </c>
      <c r="B54" s="357" t="s">
        <v>496</v>
      </c>
      <c r="C54" s="140">
        <v>0</v>
      </c>
      <c r="D54" s="136">
        <v>2.42</v>
      </c>
      <c r="E54" s="137">
        <v>1.25</v>
      </c>
      <c r="F54" s="136">
        <v>21</v>
      </c>
      <c r="G54" s="135">
        <f t="shared" si="15"/>
        <v>24.67</v>
      </c>
      <c r="H54" s="139">
        <f t="shared" si="1"/>
        <v>0.0007789160834899533</v>
      </c>
      <c r="I54" s="138">
        <v>15.9</v>
      </c>
      <c r="J54" s="136">
        <v>15.9</v>
      </c>
      <c r="K54" s="137"/>
      <c r="L54" s="136"/>
      <c r="M54" s="135">
        <f t="shared" si="16"/>
        <v>31.8</v>
      </c>
      <c r="N54" s="141">
        <f t="shared" si="17"/>
        <v>-0.22421383647798743</v>
      </c>
      <c r="O54" s="140">
        <v>4.5</v>
      </c>
      <c r="P54" s="136">
        <v>31.58</v>
      </c>
      <c r="Q54" s="137">
        <v>14.875</v>
      </c>
      <c r="R54" s="136">
        <v>165.53900000000002</v>
      </c>
      <c r="S54" s="135">
        <f t="shared" si="18"/>
        <v>216.49400000000003</v>
      </c>
      <c r="T54" s="139">
        <f t="shared" si="5"/>
        <v>0.0006700259444825838</v>
      </c>
      <c r="U54" s="138">
        <v>98.7</v>
      </c>
      <c r="V54" s="136">
        <v>145.9</v>
      </c>
      <c r="W54" s="137">
        <v>0</v>
      </c>
      <c r="X54" s="136">
        <v>0.01</v>
      </c>
      <c r="Y54" s="135">
        <f t="shared" si="19"/>
        <v>244.61</v>
      </c>
      <c r="Z54" s="134">
        <f t="shared" si="20"/>
        <v>-0.11494215281468456</v>
      </c>
    </row>
    <row r="55" spans="1:26" ht="18.75" customHeight="1">
      <c r="A55" s="142" t="s">
        <v>448</v>
      </c>
      <c r="B55" s="357" t="s">
        <v>449</v>
      </c>
      <c r="C55" s="140">
        <v>2.7</v>
      </c>
      <c r="D55" s="136">
        <v>2.5</v>
      </c>
      <c r="E55" s="137">
        <v>6.376</v>
      </c>
      <c r="F55" s="136">
        <v>9.059</v>
      </c>
      <c r="G55" s="135">
        <f t="shared" si="15"/>
        <v>20.634999999999998</v>
      </c>
      <c r="H55" s="139">
        <f t="shared" si="1"/>
        <v>0.0006515173645243285</v>
      </c>
      <c r="I55" s="138"/>
      <c r="J55" s="136"/>
      <c r="K55" s="137">
        <v>50.403999999999996</v>
      </c>
      <c r="L55" s="136">
        <v>51.211999999999996</v>
      </c>
      <c r="M55" s="135">
        <f t="shared" si="16"/>
        <v>101.61599999999999</v>
      </c>
      <c r="N55" s="141" t="s">
        <v>48</v>
      </c>
      <c r="O55" s="140">
        <v>2.7</v>
      </c>
      <c r="P55" s="136">
        <v>2.5</v>
      </c>
      <c r="Q55" s="137">
        <v>172.8660000000001</v>
      </c>
      <c r="R55" s="136">
        <v>185.59099999999992</v>
      </c>
      <c r="S55" s="135">
        <f t="shared" si="18"/>
        <v>363.65700000000004</v>
      </c>
      <c r="T55" s="139">
        <f t="shared" si="5"/>
        <v>0.0011254798049493426</v>
      </c>
      <c r="U55" s="138">
        <v>3.8</v>
      </c>
      <c r="V55" s="136">
        <v>3.9</v>
      </c>
      <c r="W55" s="137">
        <v>477.25000000000006</v>
      </c>
      <c r="X55" s="136">
        <v>506.4759999999999</v>
      </c>
      <c r="Y55" s="135">
        <f t="shared" si="19"/>
        <v>991.4259999999999</v>
      </c>
      <c r="Z55" s="134">
        <f t="shared" si="20"/>
        <v>-0.6331980399949164</v>
      </c>
    </row>
    <row r="56" spans="1:26" ht="18.75" customHeight="1">
      <c r="A56" s="142" t="s">
        <v>54</v>
      </c>
      <c r="B56" s="357" t="s">
        <v>54</v>
      </c>
      <c r="C56" s="140">
        <v>25.394000000000005</v>
      </c>
      <c r="D56" s="136">
        <v>58.922000000000004</v>
      </c>
      <c r="E56" s="137">
        <v>68.71700000000001</v>
      </c>
      <c r="F56" s="136">
        <v>105.05700000000002</v>
      </c>
      <c r="G56" s="135">
        <f t="shared" si="15"/>
        <v>258.09000000000003</v>
      </c>
      <c r="H56" s="139">
        <f t="shared" si="1"/>
        <v>0.008148782001942523</v>
      </c>
      <c r="I56" s="138">
        <v>36.464</v>
      </c>
      <c r="J56" s="136">
        <v>102.43599999999998</v>
      </c>
      <c r="K56" s="137">
        <v>123.91599999999995</v>
      </c>
      <c r="L56" s="136">
        <v>164.378</v>
      </c>
      <c r="M56" s="135">
        <f t="shared" si="16"/>
        <v>427.1939999999999</v>
      </c>
      <c r="N56" s="141">
        <f t="shared" si="17"/>
        <v>-0.3958482562957343</v>
      </c>
      <c r="O56" s="140">
        <v>630.891</v>
      </c>
      <c r="P56" s="136">
        <v>1016.2709999999998</v>
      </c>
      <c r="Q56" s="137">
        <v>957.493</v>
      </c>
      <c r="R56" s="136">
        <v>1450.386999999999</v>
      </c>
      <c r="S56" s="135">
        <f t="shared" si="18"/>
        <v>4055.0419999999986</v>
      </c>
      <c r="T56" s="139">
        <f t="shared" si="5"/>
        <v>0.012549924459645737</v>
      </c>
      <c r="U56" s="138">
        <v>671.4289999999999</v>
      </c>
      <c r="V56" s="136">
        <v>1232.6939999999995</v>
      </c>
      <c r="W56" s="137">
        <v>1463.837</v>
      </c>
      <c r="X56" s="136">
        <v>2579.9200000000005</v>
      </c>
      <c r="Y56" s="135">
        <f t="shared" si="19"/>
        <v>5947.879999999999</v>
      </c>
      <c r="Z56" s="134">
        <f t="shared" si="20"/>
        <v>-0.3182374224093292</v>
      </c>
    </row>
    <row r="57" spans="1:2" ht="15">
      <c r="A57" s="124" t="s">
        <v>155</v>
      </c>
      <c r="B57" s="124"/>
    </row>
    <row r="58" spans="1:2" ht="15">
      <c r="A58" s="124" t="s">
        <v>141</v>
      </c>
      <c r="B58" s="124"/>
    </row>
    <row r="59" spans="1:3" ht="14.25">
      <c r="A59" s="359" t="s">
        <v>123</v>
      </c>
      <c r="B59" s="360"/>
      <c r="C59" s="360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7:Z65536 N57:N65536 Z3 N3 N5:N8 Z5:Z8">
    <cfRule type="cellIs" priority="3" dxfId="99" operator="lessThan" stopIfTrue="1">
      <formula>0</formula>
    </cfRule>
  </conditionalFormatting>
  <conditionalFormatting sqref="Z9:Z56 N9:N56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K17" sqref="K17"/>
    </sheetView>
  </sheetViews>
  <sheetFormatPr defaultColWidth="8.00390625" defaultRowHeight="15"/>
  <cols>
    <col min="1" max="1" width="25.421875" style="123" customWidth="1"/>
    <col min="2" max="2" width="38.140625" style="123" customWidth="1"/>
    <col min="3" max="3" width="11.00390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10.140625" style="123" customWidth="1"/>
    <col min="8" max="8" width="10.7109375" style="123" customWidth="1"/>
    <col min="9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11.57421875" style="123" bestFit="1" customWidth="1"/>
    <col min="16" max="16" width="12.421875" style="123" bestFit="1" customWidth="1"/>
    <col min="17" max="17" width="9.421875" style="123" customWidth="1"/>
    <col min="18" max="18" width="10.57421875" style="123" bestFit="1" customWidth="1"/>
    <col min="19" max="19" width="11.8515625" style="123" customWidth="1"/>
    <col min="20" max="20" width="10.140625" style="123" customWidth="1"/>
    <col min="21" max="22" width="11.57421875" style="123" bestFit="1" customWidth="1"/>
    <col min="23" max="23" width="10.28125" style="123" customWidth="1"/>
    <col min="24" max="24" width="11.28125" style="123" customWidth="1"/>
    <col min="25" max="25" width="11.57421875" style="123" bestFit="1" customWidth="1"/>
    <col min="26" max="26" width="9.8515625" style="123" bestFit="1" customWidth="1"/>
    <col min="27" max="16384" width="8.00390625" style="123" customWidth="1"/>
  </cols>
  <sheetData>
    <row r="1" spans="1:26" ht="21" thickBot="1">
      <c r="A1" s="494" t="s">
        <v>121</v>
      </c>
      <c r="B1" s="495"/>
      <c r="C1" s="495"/>
      <c r="Y1" s="496" t="s">
        <v>27</v>
      </c>
      <c r="Z1" s="495"/>
    </row>
    <row r="2" spans="24:27" ht="18">
      <c r="X2" s="468"/>
      <c r="Y2" s="469"/>
      <c r="Z2" s="469"/>
      <c r="AA2" s="468"/>
    </row>
    <row r="3" ht="5.25" customHeight="1" thickBot="1"/>
    <row r="4" spans="1:26" ht="24.75" customHeight="1" thickTop="1">
      <c r="A4" s="627" t="s">
        <v>124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  <c r="R4" s="628"/>
      <c r="S4" s="628"/>
      <c r="T4" s="628"/>
      <c r="U4" s="628"/>
      <c r="V4" s="628"/>
      <c r="W4" s="628"/>
      <c r="X4" s="628"/>
      <c r="Y4" s="628"/>
      <c r="Z4" s="629"/>
    </row>
    <row r="5" spans="1:26" ht="21" customHeight="1" thickBot="1">
      <c r="A5" s="641" t="s">
        <v>43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  <c r="X5" s="642"/>
      <c r="Y5" s="642"/>
      <c r="Z5" s="643"/>
    </row>
    <row r="6" spans="1:26" s="169" customFormat="1" ht="19.5" customHeight="1" thickBot="1" thickTop="1">
      <c r="A6" s="710" t="s">
        <v>119</v>
      </c>
      <c r="B6" s="710" t="s">
        <v>120</v>
      </c>
      <c r="C6" s="645" t="s">
        <v>35</v>
      </c>
      <c r="D6" s="646"/>
      <c r="E6" s="646"/>
      <c r="F6" s="646"/>
      <c r="G6" s="646"/>
      <c r="H6" s="646"/>
      <c r="I6" s="646"/>
      <c r="J6" s="646"/>
      <c r="K6" s="647"/>
      <c r="L6" s="647"/>
      <c r="M6" s="647"/>
      <c r="N6" s="648"/>
      <c r="O6" s="649" t="s">
        <v>34</v>
      </c>
      <c r="P6" s="646"/>
      <c r="Q6" s="646"/>
      <c r="R6" s="646"/>
      <c r="S6" s="646"/>
      <c r="T6" s="646"/>
      <c r="U6" s="646"/>
      <c r="V6" s="646"/>
      <c r="W6" s="646"/>
      <c r="X6" s="646"/>
      <c r="Y6" s="646"/>
      <c r="Z6" s="648"/>
    </row>
    <row r="7" spans="1:26" s="168" customFormat="1" ht="26.25" customHeight="1" thickBot="1">
      <c r="A7" s="711"/>
      <c r="B7" s="711"/>
      <c r="C7" s="718" t="s">
        <v>151</v>
      </c>
      <c r="D7" s="719"/>
      <c r="E7" s="719"/>
      <c r="F7" s="719"/>
      <c r="G7" s="720"/>
      <c r="H7" s="634" t="s">
        <v>33</v>
      </c>
      <c r="I7" s="718" t="s">
        <v>151</v>
      </c>
      <c r="J7" s="719"/>
      <c r="K7" s="719"/>
      <c r="L7" s="719"/>
      <c r="M7" s="720"/>
      <c r="N7" s="634" t="s">
        <v>32</v>
      </c>
      <c r="O7" s="721" t="s">
        <v>153</v>
      </c>
      <c r="P7" s="719"/>
      <c r="Q7" s="719"/>
      <c r="R7" s="719"/>
      <c r="S7" s="720"/>
      <c r="T7" s="634" t="s">
        <v>33</v>
      </c>
      <c r="U7" s="721" t="s">
        <v>154</v>
      </c>
      <c r="V7" s="719"/>
      <c r="W7" s="719"/>
      <c r="X7" s="719"/>
      <c r="Y7" s="720"/>
      <c r="Z7" s="634" t="s">
        <v>32</v>
      </c>
    </row>
    <row r="8" spans="1:26" s="163" customFormat="1" ht="26.25" customHeight="1">
      <c r="A8" s="712"/>
      <c r="B8" s="712"/>
      <c r="C8" s="617" t="s">
        <v>21</v>
      </c>
      <c r="D8" s="618"/>
      <c r="E8" s="619" t="s">
        <v>20</v>
      </c>
      <c r="F8" s="620"/>
      <c r="G8" s="621" t="s">
        <v>16</v>
      </c>
      <c r="H8" s="635"/>
      <c r="I8" s="617" t="s">
        <v>21</v>
      </c>
      <c r="J8" s="618"/>
      <c r="K8" s="619" t="s">
        <v>20</v>
      </c>
      <c r="L8" s="620"/>
      <c r="M8" s="621" t="s">
        <v>16</v>
      </c>
      <c r="N8" s="635"/>
      <c r="O8" s="618" t="s">
        <v>21</v>
      </c>
      <c r="P8" s="618"/>
      <c r="Q8" s="623" t="s">
        <v>20</v>
      </c>
      <c r="R8" s="618"/>
      <c r="S8" s="621" t="s">
        <v>16</v>
      </c>
      <c r="T8" s="635"/>
      <c r="U8" s="624" t="s">
        <v>21</v>
      </c>
      <c r="V8" s="620"/>
      <c r="W8" s="619" t="s">
        <v>20</v>
      </c>
      <c r="X8" s="640"/>
      <c r="Y8" s="621" t="s">
        <v>16</v>
      </c>
      <c r="Z8" s="635"/>
    </row>
    <row r="9" spans="1:26" s="163" customFormat="1" ht="31.5" thickBot="1">
      <c r="A9" s="713"/>
      <c r="B9" s="713"/>
      <c r="C9" s="166" t="s">
        <v>18</v>
      </c>
      <c r="D9" s="164" t="s">
        <v>17</v>
      </c>
      <c r="E9" s="165" t="s">
        <v>18</v>
      </c>
      <c r="F9" s="164" t="s">
        <v>17</v>
      </c>
      <c r="G9" s="622"/>
      <c r="H9" s="636"/>
      <c r="I9" s="166" t="s">
        <v>18</v>
      </c>
      <c r="J9" s="164" t="s">
        <v>17</v>
      </c>
      <c r="K9" s="165" t="s">
        <v>18</v>
      </c>
      <c r="L9" s="164" t="s">
        <v>17</v>
      </c>
      <c r="M9" s="622"/>
      <c r="N9" s="636"/>
      <c r="O9" s="167" t="s">
        <v>18</v>
      </c>
      <c r="P9" s="164" t="s">
        <v>17</v>
      </c>
      <c r="Q9" s="165" t="s">
        <v>18</v>
      </c>
      <c r="R9" s="164" t="s">
        <v>17</v>
      </c>
      <c r="S9" s="622"/>
      <c r="T9" s="636"/>
      <c r="U9" s="166" t="s">
        <v>18</v>
      </c>
      <c r="V9" s="164" t="s">
        <v>17</v>
      </c>
      <c r="W9" s="165" t="s">
        <v>18</v>
      </c>
      <c r="X9" s="164" t="s">
        <v>17</v>
      </c>
      <c r="Y9" s="622"/>
      <c r="Z9" s="636"/>
    </row>
    <row r="10" spans="1:26" s="152" customFormat="1" ht="18" customHeight="1" thickBot="1" thickTop="1">
      <c r="A10" s="162" t="s">
        <v>23</v>
      </c>
      <c r="B10" s="355"/>
      <c r="C10" s="161">
        <f>SUM(C11:C21)</f>
        <v>447950</v>
      </c>
      <c r="D10" s="155">
        <f>SUM(D11:D21)</f>
        <v>460024</v>
      </c>
      <c r="E10" s="156">
        <f>SUM(E11:E21)</f>
        <v>3069</v>
      </c>
      <c r="F10" s="155">
        <f>SUM(F11:F21)</f>
        <v>4722</v>
      </c>
      <c r="G10" s="154">
        <f aca="true" t="shared" si="0" ref="G10:G18">SUM(C10:F10)</f>
        <v>915765</v>
      </c>
      <c r="H10" s="158">
        <f aca="true" t="shared" si="1" ref="H10:H21">G10/$G$10</f>
        <v>1</v>
      </c>
      <c r="I10" s="157">
        <f>SUM(I11:I21)</f>
        <v>419463</v>
      </c>
      <c r="J10" s="155">
        <f>SUM(J11:J21)</f>
        <v>433626</v>
      </c>
      <c r="K10" s="156">
        <f>SUM(K11:K21)</f>
        <v>3657</v>
      </c>
      <c r="L10" s="155">
        <f>SUM(L11:L21)</f>
        <v>3335</v>
      </c>
      <c r="M10" s="154">
        <f aca="true" t="shared" si="2" ref="M10:M21">SUM(I10:L10)</f>
        <v>860081</v>
      </c>
      <c r="N10" s="160">
        <f aca="true" t="shared" si="3" ref="N10:N18">IF(ISERROR(G10/M10-1),"         /0",(G10/M10-1))</f>
        <v>0.06474273934664287</v>
      </c>
      <c r="O10" s="159">
        <f>SUM(O11:O21)</f>
        <v>4970886</v>
      </c>
      <c r="P10" s="155">
        <f>SUM(P11:P21)</f>
        <v>4876710</v>
      </c>
      <c r="Q10" s="156">
        <f>SUM(Q11:Q21)</f>
        <v>46659</v>
      </c>
      <c r="R10" s="155">
        <f>SUM(R11:R21)</f>
        <v>52500</v>
      </c>
      <c r="S10" s="154">
        <f aca="true" t="shared" si="4" ref="S10:S18">SUM(O10:R10)</f>
        <v>9946755</v>
      </c>
      <c r="T10" s="158">
        <f aca="true" t="shared" si="5" ref="T10:T21">S10/$S$10</f>
        <v>1</v>
      </c>
      <c r="U10" s="157">
        <f>SUM(U11:U21)</f>
        <v>4498624</v>
      </c>
      <c r="V10" s="155">
        <f>SUM(V11:V21)</f>
        <v>4407251</v>
      </c>
      <c r="W10" s="156">
        <f>SUM(W11:W21)</f>
        <v>40636</v>
      </c>
      <c r="X10" s="155">
        <f>SUM(X11:X21)</f>
        <v>38275</v>
      </c>
      <c r="Y10" s="154">
        <f aca="true" t="shared" si="6" ref="Y10:Y21">SUM(U10:X10)</f>
        <v>8984786</v>
      </c>
      <c r="Z10" s="153">
        <f>IF(ISERROR(S10/Y10-1),"         /0",(S10/Y10-1))</f>
        <v>0.10706643430349927</v>
      </c>
    </row>
    <row r="11" spans="1:26" ht="21" customHeight="1" thickTop="1">
      <c r="A11" s="513" t="s">
        <v>387</v>
      </c>
      <c r="B11" s="514" t="s">
        <v>388</v>
      </c>
      <c r="C11" s="515">
        <v>297408</v>
      </c>
      <c r="D11" s="516">
        <v>303733</v>
      </c>
      <c r="E11" s="517">
        <v>821</v>
      </c>
      <c r="F11" s="516">
        <v>818</v>
      </c>
      <c r="G11" s="518">
        <f t="shared" si="0"/>
        <v>602780</v>
      </c>
      <c r="H11" s="519">
        <f t="shared" si="1"/>
        <v>0.6582256364897108</v>
      </c>
      <c r="I11" s="520">
        <v>291788</v>
      </c>
      <c r="J11" s="516">
        <v>298315</v>
      </c>
      <c r="K11" s="517">
        <v>1852</v>
      </c>
      <c r="L11" s="516">
        <v>1878</v>
      </c>
      <c r="M11" s="518">
        <f t="shared" si="2"/>
        <v>593833</v>
      </c>
      <c r="N11" s="521">
        <f t="shared" si="3"/>
        <v>0.015066525437286149</v>
      </c>
      <c r="O11" s="515">
        <v>3352316</v>
      </c>
      <c r="P11" s="516">
        <v>3328417</v>
      </c>
      <c r="Q11" s="517">
        <v>20637</v>
      </c>
      <c r="R11" s="516">
        <v>21425</v>
      </c>
      <c r="S11" s="518">
        <f t="shared" si="4"/>
        <v>6722795</v>
      </c>
      <c r="T11" s="519">
        <f t="shared" si="5"/>
        <v>0.6758782135480366</v>
      </c>
      <c r="U11" s="520">
        <v>3028205</v>
      </c>
      <c r="V11" s="516">
        <v>3003081</v>
      </c>
      <c r="W11" s="517">
        <v>22332</v>
      </c>
      <c r="X11" s="516">
        <v>20102</v>
      </c>
      <c r="Y11" s="518">
        <f t="shared" si="6"/>
        <v>6073720</v>
      </c>
      <c r="Z11" s="522">
        <f aca="true" t="shared" si="7" ref="Z11:Z18">IF(ISERROR(S11/Y11-1),"         /0",IF(S11/Y11&gt;5,"  *  ",(S11/Y11-1)))</f>
        <v>0.10686613805048628</v>
      </c>
    </row>
    <row r="12" spans="1:26" ht="21" customHeight="1">
      <c r="A12" s="523" t="s">
        <v>389</v>
      </c>
      <c r="B12" s="524" t="s">
        <v>390</v>
      </c>
      <c r="C12" s="525">
        <v>58619</v>
      </c>
      <c r="D12" s="526">
        <v>60108</v>
      </c>
      <c r="E12" s="527">
        <v>784</v>
      </c>
      <c r="F12" s="526">
        <v>1916</v>
      </c>
      <c r="G12" s="528">
        <f t="shared" si="0"/>
        <v>121427</v>
      </c>
      <c r="H12" s="529">
        <f t="shared" si="1"/>
        <v>0.13259624466975697</v>
      </c>
      <c r="I12" s="530">
        <v>48690</v>
      </c>
      <c r="J12" s="526">
        <v>51250</v>
      </c>
      <c r="K12" s="527">
        <v>802</v>
      </c>
      <c r="L12" s="526">
        <v>532</v>
      </c>
      <c r="M12" s="528">
        <f t="shared" si="2"/>
        <v>101274</v>
      </c>
      <c r="N12" s="531">
        <f t="shared" si="3"/>
        <v>0.1989948061694018</v>
      </c>
      <c r="O12" s="525">
        <v>592925</v>
      </c>
      <c r="P12" s="526">
        <v>584394</v>
      </c>
      <c r="Q12" s="527">
        <v>14049</v>
      </c>
      <c r="R12" s="526">
        <v>17731</v>
      </c>
      <c r="S12" s="528">
        <f t="shared" si="4"/>
        <v>1209099</v>
      </c>
      <c r="T12" s="529">
        <f t="shared" si="5"/>
        <v>0.12155713094370978</v>
      </c>
      <c r="U12" s="530">
        <v>532042</v>
      </c>
      <c r="V12" s="526">
        <v>518142</v>
      </c>
      <c r="W12" s="527">
        <v>6785</v>
      </c>
      <c r="X12" s="526">
        <v>6998</v>
      </c>
      <c r="Y12" s="528">
        <f t="shared" si="6"/>
        <v>1063967</v>
      </c>
      <c r="Z12" s="532">
        <f t="shared" si="7"/>
        <v>0.13640648629139807</v>
      </c>
    </row>
    <row r="13" spans="1:26" ht="21" customHeight="1">
      <c r="A13" s="523" t="s">
        <v>391</v>
      </c>
      <c r="B13" s="524" t="s">
        <v>392</v>
      </c>
      <c r="C13" s="525">
        <v>33592</v>
      </c>
      <c r="D13" s="526">
        <v>37019</v>
      </c>
      <c r="E13" s="527">
        <v>712</v>
      </c>
      <c r="F13" s="526">
        <v>739</v>
      </c>
      <c r="G13" s="528">
        <f t="shared" si="0"/>
        <v>72062</v>
      </c>
      <c r="H13" s="529">
        <f t="shared" si="1"/>
        <v>0.07869049374020627</v>
      </c>
      <c r="I13" s="530">
        <v>28565</v>
      </c>
      <c r="J13" s="526">
        <v>31997</v>
      </c>
      <c r="K13" s="527">
        <v>951</v>
      </c>
      <c r="L13" s="526">
        <v>891</v>
      </c>
      <c r="M13" s="528">
        <f t="shared" si="2"/>
        <v>62404</v>
      </c>
      <c r="N13" s="531">
        <f t="shared" si="3"/>
        <v>0.15476572014614454</v>
      </c>
      <c r="O13" s="525">
        <v>405800</v>
      </c>
      <c r="P13" s="526">
        <v>379935</v>
      </c>
      <c r="Q13" s="527">
        <v>6840</v>
      </c>
      <c r="R13" s="526">
        <v>6941</v>
      </c>
      <c r="S13" s="528">
        <f t="shared" si="4"/>
        <v>799516</v>
      </c>
      <c r="T13" s="529">
        <f t="shared" si="5"/>
        <v>0.08037958107945757</v>
      </c>
      <c r="U13" s="530">
        <v>375036</v>
      </c>
      <c r="V13" s="526">
        <v>353250</v>
      </c>
      <c r="W13" s="527">
        <v>7862</v>
      </c>
      <c r="X13" s="526">
        <v>7850</v>
      </c>
      <c r="Y13" s="528">
        <f t="shared" si="6"/>
        <v>743998</v>
      </c>
      <c r="Z13" s="532">
        <f t="shared" si="7"/>
        <v>0.07462116833647392</v>
      </c>
    </row>
    <row r="14" spans="1:26" ht="21" customHeight="1">
      <c r="A14" s="523" t="s">
        <v>393</v>
      </c>
      <c r="B14" s="524" t="s">
        <v>394</v>
      </c>
      <c r="C14" s="525">
        <v>24054</v>
      </c>
      <c r="D14" s="526">
        <v>23833</v>
      </c>
      <c r="E14" s="527">
        <v>651</v>
      </c>
      <c r="F14" s="526">
        <v>1106</v>
      </c>
      <c r="G14" s="528">
        <f>SUM(C14:F14)</f>
        <v>49644</v>
      </c>
      <c r="H14" s="529">
        <f t="shared" si="1"/>
        <v>0.05421041424382893</v>
      </c>
      <c r="I14" s="530">
        <v>18916</v>
      </c>
      <c r="J14" s="526">
        <v>19633</v>
      </c>
      <c r="K14" s="527">
        <v>27</v>
      </c>
      <c r="L14" s="526">
        <v>12</v>
      </c>
      <c r="M14" s="528">
        <f>SUM(I14:L14)</f>
        <v>38588</v>
      </c>
      <c r="N14" s="531">
        <f>IF(ISERROR(G14/M14-1),"         /0",(G14/M14-1))</f>
        <v>0.28651394215818393</v>
      </c>
      <c r="O14" s="525">
        <v>239693</v>
      </c>
      <c r="P14" s="526">
        <v>230714</v>
      </c>
      <c r="Q14" s="527">
        <v>3671</v>
      </c>
      <c r="R14" s="526">
        <v>5079</v>
      </c>
      <c r="S14" s="528">
        <f>SUM(O14:R14)</f>
        <v>479157</v>
      </c>
      <c r="T14" s="529">
        <f t="shared" si="5"/>
        <v>0.04817219284078074</v>
      </c>
      <c r="U14" s="530">
        <v>197516</v>
      </c>
      <c r="V14" s="526">
        <v>198043</v>
      </c>
      <c r="W14" s="527">
        <v>212</v>
      </c>
      <c r="X14" s="526">
        <v>129</v>
      </c>
      <c r="Y14" s="528">
        <f t="shared" si="6"/>
        <v>395900</v>
      </c>
      <c r="Z14" s="532">
        <f>IF(ISERROR(S14/Y14-1),"         /0",IF(S14/Y14&gt;5,"  *  ",(S14/Y14-1)))</f>
        <v>0.21029805506441024</v>
      </c>
    </row>
    <row r="15" spans="1:26" ht="21" customHeight="1">
      <c r="A15" s="523" t="s">
        <v>395</v>
      </c>
      <c r="B15" s="524" t="s">
        <v>396</v>
      </c>
      <c r="C15" s="525">
        <v>12703</v>
      </c>
      <c r="D15" s="526">
        <v>12763</v>
      </c>
      <c r="E15" s="527">
        <v>28</v>
      </c>
      <c r="F15" s="526">
        <v>98</v>
      </c>
      <c r="G15" s="528">
        <f t="shared" si="0"/>
        <v>25592</v>
      </c>
      <c r="H15" s="529">
        <f t="shared" si="1"/>
        <v>0.027946034189994157</v>
      </c>
      <c r="I15" s="530">
        <v>9678</v>
      </c>
      <c r="J15" s="526">
        <v>9674</v>
      </c>
      <c r="K15" s="527"/>
      <c r="L15" s="526">
        <v>2</v>
      </c>
      <c r="M15" s="528">
        <f t="shared" si="2"/>
        <v>19354</v>
      </c>
      <c r="N15" s="531">
        <f t="shared" si="3"/>
        <v>0.32231063346078326</v>
      </c>
      <c r="O15" s="525">
        <v>121576</v>
      </c>
      <c r="P15" s="526">
        <v>119263</v>
      </c>
      <c r="Q15" s="527">
        <v>222</v>
      </c>
      <c r="R15" s="526">
        <v>169</v>
      </c>
      <c r="S15" s="528">
        <f t="shared" si="4"/>
        <v>241230</v>
      </c>
      <c r="T15" s="529">
        <f t="shared" si="5"/>
        <v>0.02425213046868049</v>
      </c>
      <c r="U15" s="530">
        <v>114014</v>
      </c>
      <c r="V15" s="526">
        <v>110138</v>
      </c>
      <c r="W15" s="527">
        <v>133</v>
      </c>
      <c r="X15" s="526">
        <v>86</v>
      </c>
      <c r="Y15" s="528">
        <f t="shared" si="6"/>
        <v>224371</v>
      </c>
      <c r="Z15" s="532">
        <f t="shared" si="7"/>
        <v>0.07513894398117404</v>
      </c>
    </row>
    <row r="16" spans="1:26" ht="21" customHeight="1">
      <c r="A16" s="523" t="s">
        <v>403</v>
      </c>
      <c r="B16" s="524" t="s">
        <v>404</v>
      </c>
      <c r="C16" s="525">
        <v>6876</v>
      </c>
      <c r="D16" s="526">
        <v>8251</v>
      </c>
      <c r="E16" s="527">
        <v>64</v>
      </c>
      <c r="F16" s="526">
        <v>2</v>
      </c>
      <c r="G16" s="528">
        <f>SUM(C16:F16)</f>
        <v>15193</v>
      </c>
      <c r="H16" s="529">
        <f t="shared" si="1"/>
        <v>0.01659050083809711</v>
      </c>
      <c r="I16" s="530">
        <v>6277</v>
      </c>
      <c r="J16" s="526">
        <v>8006</v>
      </c>
      <c r="K16" s="527">
        <v>12</v>
      </c>
      <c r="L16" s="526"/>
      <c r="M16" s="528">
        <f t="shared" si="2"/>
        <v>14295</v>
      </c>
      <c r="N16" s="531">
        <f>IF(ISERROR(G16/M16-1),"         /0",(G16/M16-1))</f>
        <v>0.06281916754109829</v>
      </c>
      <c r="O16" s="525">
        <v>86839</v>
      </c>
      <c r="P16" s="526">
        <v>78224</v>
      </c>
      <c r="Q16" s="527">
        <v>978</v>
      </c>
      <c r="R16" s="526">
        <v>833</v>
      </c>
      <c r="S16" s="528">
        <f>SUM(O16:R16)</f>
        <v>166874</v>
      </c>
      <c r="T16" s="529">
        <f t="shared" si="5"/>
        <v>0.016776727686567128</v>
      </c>
      <c r="U16" s="530">
        <v>81692</v>
      </c>
      <c r="V16" s="526">
        <v>75088</v>
      </c>
      <c r="W16" s="527">
        <v>786</v>
      </c>
      <c r="X16" s="526">
        <v>664</v>
      </c>
      <c r="Y16" s="528">
        <f t="shared" si="6"/>
        <v>158230</v>
      </c>
      <c r="Z16" s="532">
        <f>IF(ISERROR(S16/Y16-1),"         /0",IF(S16/Y16&gt;5,"  *  ",(S16/Y16-1)))</f>
        <v>0.054629337041016246</v>
      </c>
    </row>
    <row r="17" spans="1:26" ht="21" customHeight="1">
      <c r="A17" s="523" t="s">
        <v>399</v>
      </c>
      <c r="B17" s="524" t="s">
        <v>400</v>
      </c>
      <c r="C17" s="525">
        <v>3992</v>
      </c>
      <c r="D17" s="526">
        <v>4088</v>
      </c>
      <c r="E17" s="527">
        <v>0</v>
      </c>
      <c r="F17" s="526">
        <v>5</v>
      </c>
      <c r="G17" s="528">
        <f t="shared" si="0"/>
        <v>8085</v>
      </c>
      <c r="H17" s="529">
        <f t="shared" si="1"/>
        <v>0.008828684214836777</v>
      </c>
      <c r="I17" s="530">
        <v>3918</v>
      </c>
      <c r="J17" s="526">
        <v>3742</v>
      </c>
      <c r="K17" s="527"/>
      <c r="L17" s="526">
        <v>1</v>
      </c>
      <c r="M17" s="528">
        <f t="shared" si="2"/>
        <v>7661</v>
      </c>
      <c r="N17" s="531">
        <f t="shared" si="3"/>
        <v>0.05534525518861777</v>
      </c>
      <c r="O17" s="525">
        <v>40691</v>
      </c>
      <c r="P17" s="526">
        <v>39527</v>
      </c>
      <c r="Q17" s="527">
        <v>23</v>
      </c>
      <c r="R17" s="526">
        <v>29</v>
      </c>
      <c r="S17" s="528">
        <f t="shared" si="4"/>
        <v>80270</v>
      </c>
      <c r="T17" s="529">
        <f t="shared" si="5"/>
        <v>0.008069968547531331</v>
      </c>
      <c r="U17" s="530">
        <v>40253</v>
      </c>
      <c r="V17" s="526">
        <v>36942</v>
      </c>
      <c r="W17" s="527">
        <v>1</v>
      </c>
      <c r="X17" s="526">
        <v>8</v>
      </c>
      <c r="Y17" s="528">
        <f t="shared" si="6"/>
        <v>77204</v>
      </c>
      <c r="Z17" s="532">
        <f t="shared" si="7"/>
        <v>0.03971296823998749</v>
      </c>
    </row>
    <row r="18" spans="1:26" ht="21" customHeight="1">
      <c r="A18" s="523" t="s">
        <v>397</v>
      </c>
      <c r="B18" s="524" t="s">
        <v>398</v>
      </c>
      <c r="C18" s="525">
        <v>3915</v>
      </c>
      <c r="D18" s="526">
        <v>3544</v>
      </c>
      <c r="E18" s="527">
        <v>1</v>
      </c>
      <c r="F18" s="526">
        <v>1</v>
      </c>
      <c r="G18" s="528">
        <f t="shared" si="0"/>
        <v>7461</v>
      </c>
      <c r="H18" s="529">
        <f t="shared" si="1"/>
        <v>0.008147286694730634</v>
      </c>
      <c r="I18" s="530">
        <v>4732</v>
      </c>
      <c r="J18" s="526">
        <v>3940</v>
      </c>
      <c r="K18" s="527">
        <v>11</v>
      </c>
      <c r="L18" s="526">
        <v>16</v>
      </c>
      <c r="M18" s="528">
        <f t="shared" si="2"/>
        <v>8699</v>
      </c>
      <c r="N18" s="531">
        <f t="shared" si="3"/>
        <v>-0.14231520864467184</v>
      </c>
      <c r="O18" s="525">
        <v>47664</v>
      </c>
      <c r="P18" s="526">
        <v>42515</v>
      </c>
      <c r="Q18" s="527">
        <v>106</v>
      </c>
      <c r="R18" s="526">
        <v>126</v>
      </c>
      <c r="S18" s="528">
        <f t="shared" si="4"/>
        <v>90411</v>
      </c>
      <c r="T18" s="529">
        <f t="shared" si="5"/>
        <v>0.009089497026919835</v>
      </c>
      <c r="U18" s="530">
        <v>53274</v>
      </c>
      <c r="V18" s="526">
        <v>44358</v>
      </c>
      <c r="W18" s="527">
        <v>2212</v>
      </c>
      <c r="X18" s="526">
        <v>2088</v>
      </c>
      <c r="Y18" s="528">
        <f t="shared" si="6"/>
        <v>101932</v>
      </c>
      <c r="Z18" s="532">
        <f t="shared" si="7"/>
        <v>-0.11302633127967665</v>
      </c>
    </row>
    <row r="19" spans="1:26" ht="21" customHeight="1">
      <c r="A19" s="523" t="s">
        <v>414</v>
      </c>
      <c r="B19" s="524" t="s">
        <v>415</v>
      </c>
      <c r="C19" s="525">
        <v>2070</v>
      </c>
      <c r="D19" s="526">
        <v>2451</v>
      </c>
      <c r="E19" s="527">
        <v>0</v>
      </c>
      <c r="F19" s="526">
        <v>1</v>
      </c>
      <c r="G19" s="528">
        <f>SUM(C19:F19)</f>
        <v>4522</v>
      </c>
      <c r="H19" s="529">
        <f t="shared" si="1"/>
        <v>0.004937948054358924</v>
      </c>
      <c r="I19" s="530">
        <v>1809</v>
      </c>
      <c r="J19" s="526">
        <v>2291</v>
      </c>
      <c r="K19" s="527"/>
      <c r="L19" s="526">
        <v>1</v>
      </c>
      <c r="M19" s="528">
        <f t="shared" si="2"/>
        <v>4101</v>
      </c>
      <c r="N19" s="531">
        <f>IF(ISERROR(G19/M19-1),"         /0",(G19/M19-1))</f>
        <v>0.10265788831992206</v>
      </c>
      <c r="O19" s="525">
        <v>28602</v>
      </c>
      <c r="P19" s="526">
        <v>25784</v>
      </c>
      <c r="Q19" s="527">
        <v>13</v>
      </c>
      <c r="R19" s="526">
        <v>2</v>
      </c>
      <c r="S19" s="528">
        <f>SUM(O19:R19)</f>
        <v>54401</v>
      </c>
      <c r="T19" s="529">
        <f t="shared" si="5"/>
        <v>0.005469220866503699</v>
      </c>
      <c r="U19" s="530">
        <v>23590</v>
      </c>
      <c r="V19" s="526">
        <v>22458</v>
      </c>
      <c r="W19" s="527">
        <v>2</v>
      </c>
      <c r="X19" s="526">
        <v>14</v>
      </c>
      <c r="Y19" s="528">
        <f t="shared" si="6"/>
        <v>46064</v>
      </c>
      <c r="Z19" s="532">
        <f>IF(ISERROR(S19/Y19-1),"         /0",IF(S19/Y19&gt;5,"  *  ",(S19/Y19-1)))</f>
        <v>0.180987321986801</v>
      </c>
    </row>
    <row r="20" spans="1:26" ht="21" customHeight="1">
      <c r="A20" s="523" t="s">
        <v>407</v>
      </c>
      <c r="B20" s="524" t="s">
        <v>408</v>
      </c>
      <c r="C20" s="525">
        <v>1675</v>
      </c>
      <c r="D20" s="526">
        <v>1448</v>
      </c>
      <c r="E20" s="527">
        <v>0</v>
      </c>
      <c r="F20" s="526">
        <v>0</v>
      </c>
      <c r="G20" s="528">
        <f>SUM(C20:F20)</f>
        <v>3123</v>
      </c>
      <c r="H20" s="529">
        <f t="shared" si="1"/>
        <v>0.0034102635501465986</v>
      </c>
      <c r="I20" s="530">
        <v>2482</v>
      </c>
      <c r="J20" s="526">
        <v>2622</v>
      </c>
      <c r="K20" s="527"/>
      <c r="L20" s="526"/>
      <c r="M20" s="528">
        <f t="shared" si="2"/>
        <v>5104</v>
      </c>
      <c r="N20" s="531">
        <f>IF(ISERROR(G20/M20-1),"         /0",(G20/M20-1))</f>
        <v>-0.38812695924764895</v>
      </c>
      <c r="O20" s="525">
        <v>24185</v>
      </c>
      <c r="P20" s="526">
        <v>22031</v>
      </c>
      <c r="Q20" s="527">
        <v>0</v>
      </c>
      <c r="R20" s="526"/>
      <c r="S20" s="528">
        <f>SUM(O20:R20)</f>
        <v>46216</v>
      </c>
      <c r="T20" s="529">
        <f t="shared" si="5"/>
        <v>0.004646339434318026</v>
      </c>
      <c r="U20" s="530">
        <v>24185</v>
      </c>
      <c r="V20" s="526">
        <v>21925</v>
      </c>
      <c r="W20" s="527">
        <v>0</v>
      </c>
      <c r="X20" s="526">
        <v>11</v>
      </c>
      <c r="Y20" s="528">
        <f t="shared" si="6"/>
        <v>46121</v>
      </c>
      <c r="Z20" s="532">
        <f>IF(ISERROR(S20/Y20-1),"         /0",IF(S20/Y20&gt;5,"  *  ",(S20/Y20-1)))</f>
        <v>0.002059799223780967</v>
      </c>
    </row>
    <row r="21" spans="1:26" ht="21" customHeight="1" thickBot="1">
      <c r="A21" s="533" t="s">
        <v>54</v>
      </c>
      <c r="B21" s="534"/>
      <c r="C21" s="535">
        <v>3046</v>
      </c>
      <c r="D21" s="536">
        <v>2786</v>
      </c>
      <c r="E21" s="537">
        <v>8</v>
      </c>
      <c r="F21" s="536">
        <v>36</v>
      </c>
      <c r="G21" s="538">
        <f>SUM(C21:F21)</f>
        <v>5876</v>
      </c>
      <c r="H21" s="539">
        <f t="shared" si="1"/>
        <v>0.006416493314332826</v>
      </c>
      <c r="I21" s="540">
        <v>2608</v>
      </c>
      <c r="J21" s="536">
        <v>2156</v>
      </c>
      <c r="K21" s="537">
        <v>2</v>
      </c>
      <c r="L21" s="536">
        <v>2</v>
      </c>
      <c r="M21" s="538">
        <f t="shared" si="2"/>
        <v>4768</v>
      </c>
      <c r="N21" s="541">
        <f>IF(ISERROR(G21/M21-1),"         /0",(G21/M21-1))</f>
        <v>0.23238255033557054</v>
      </c>
      <c r="O21" s="535">
        <v>30595</v>
      </c>
      <c r="P21" s="536">
        <v>25906</v>
      </c>
      <c r="Q21" s="537">
        <v>120</v>
      </c>
      <c r="R21" s="536">
        <v>165</v>
      </c>
      <c r="S21" s="538">
        <f>SUM(O21:R21)</f>
        <v>56786</v>
      </c>
      <c r="T21" s="539">
        <f t="shared" si="5"/>
        <v>0.005708997557494881</v>
      </c>
      <c r="U21" s="540">
        <v>28817</v>
      </c>
      <c r="V21" s="536">
        <v>23826</v>
      </c>
      <c r="W21" s="537">
        <v>311</v>
      </c>
      <c r="X21" s="536">
        <v>325</v>
      </c>
      <c r="Y21" s="538">
        <f t="shared" si="6"/>
        <v>53279</v>
      </c>
      <c r="Z21" s="542">
        <f>IF(ISERROR(S21/Y21-1),"         /0",IF(S21/Y21&gt;5,"  *  ",(S21/Y21-1)))</f>
        <v>0.06582330749451004</v>
      </c>
    </row>
    <row r="22" spans="1:2" ht="15.75" thickTop="1">
      <c r="A22" s="124" t="s">
        <v>155</v>
      </c>
      <c r="B22" s="124"/>
    </row>
    <row r="23" spans="1:2" ht="15">
      <c r="A23" s="124" t="s">
        <v>141</v>
      </c>
      <c r="B23" s="124"/>
    </row>
    <row r="24" spans="1:3" ht="14.25">
      <c r="A24" s="359" t="s">
        <v>121</v>
      </c>
      <c r="B24" s="360"/>
      <c r="C24" s="360"/>
    </row>
  </sheetData>
  <sheetProtection/>
  <mergeCells count="26">
    <mergeCell ref="U8:V8"/>
    <mergeCell ref="W8:X8"/>
    <mergeCell ref="N7:N9"/>
    <mergeCell ref="O7:S7"/>
    <mergeCell ref="T7:T9"/>
    <mergeCell ref="U7:Y7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</mergeCells>
  <conditionalFormatting sqref="Z22:Z65536 N22:N65536 Z4 N4 N6 Z6">
    <cfRule type="cellIs" priority="9" dxfId="99" operator="lessThan" stopIfTrue="1">
      <formula>0</formula>
    </cfRule>
  </conditionalFormatting>
  <conditionalFormatting sqref="N10:N21 Z10:Z21">
    <cfRule type="cellIs" priority="10" dxfId="99" operator="lessThan" stopIfTrue="1">
      <formula>0</formula>
    </cfRule>
    <cfRule type="cellIs" priority="11" dxfId="101" operator="greaterThanOrEqual" stopIfTrue="1">
      <formula>0</formula>
    </cfRule>
  </conditionalFormatting>
  <conditionalFormatting sqref="N8:N9 Z8:Z9">
    <cfRule type="cellIs" priority="6" dxfId="99" operator="lessThan" stopIfTrue="1">
      <formula>0</formula>
    </cfRule>
  </conditionalFormatting>
  <conditionalFormatting sqref="H8:H9">
    <cfRule type="cellIs" priority="5" dxfId="99" operator="lessThan" stopIfTrue="1">
      <formula>0</formula>
    </cfRule>
  </conditionalFormatting>
  <conditionalFormatting sqref="T8:T9">
    <cfRule type="cellIs" priority="4" dxfId="99" operator="lessThan" stopIfTrue="1">
      <formula>0</formula>
    </cfRule>
  </conditionalFormatting>
  <conditionalFormatting sqref="N7 Z7">
    <cfRule type="cellIs" priority="3" dxfId="99" operator="lessThan" stopIfTrue="1">
      <formula>0</formula>
    </cfRule>
  </conditionalFormatting>
  <conditionalFormatting sqref="H7">
    <cfRule type="cellIs" priority="2" dxfId="99" operator="lessThan" stopIfTrue="1">
      <formula>0</formula>
    </cfRule>
  </conditionalFormatting>
  <conditionalFormatting sqref="T7">
    <cfRule type="cellIs" priority="1" dxfId="99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S28"/>
  <sheetViews>
    <sheetView zoomScalePageLayoutView="0" workbookViewId="0" topLeftCell="A1">
      <selection activeCell="J9" sqref="J9"/>
    </sheetView>
  </sheetViews>
  <sheetFormatPr defaultColWidth="11.421875" defaultRowHeight="15"/>
  <cols>
    <col min="1" max="16384" width="11.421875" style="343" customWidth="1"/>
  </cols>
  <sheetData>
    <row r="1" spans="1:8" ht="13.5" thickBot="1">
      <c r="A1" s="342"/>
      <c r="B1" s="342"/>
      <c r="C1" s="342"/>
      <c r="D1" s="342"/>
      <c r="E1" s="342"/>
      <c r="F1" s="342"/>
      <c r="G1" s="342"/>
      <c r="H1" s="342"/>
    </row>
    <row r="2" spans="1:14" ht="32.25" thickBot="1" thickTop="1">
      <c r="A2" s="344" t="s">
        <v>145</v>
      </c>
      <c r="B2" s="345"/>
      <c r="M2" s="549" t="s">
        <v>27</v>
      </c>
      <c r="N2" s="550"/>
    </row>
    <row r="3" spans="1:2" ht="26.25" thickTop="1">
      <c r="A3" s="346" t="s">
        <v>37</v>
      </c>
      <c r="B3" s="347"/>
    </row>
    <row r="9" spans="1:14" ht="27">
      <c r="A9" s="363" t="s">
        <v>108</v>
      </c>
      <c r="B9" s="348"/>
      <c r="C9" s="348"/>
      <c r="D9" s="348"/>
      <c r="E9" s="348"/>
      <c r="F9" s="348"/>
      <c r="G9" s="348"/>
      <c r="H9" s="348"/>
      <c r="I9" s="348"/>
      <c r="J9" s="348"/>
      <c r="K9" s="348"/>
      <c r="L9" s="348"/>
      <c r="M9" s="348"/>
      <c r="N9" s="348"/>
    </row>
    <row r="10" spans="1:14" ht="15.75">
      <c r="A10" s="349"/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</row>
    <row r="11" spans="1:14" ht="15.75">
      <c r="A11" s="362" t="s">
        <v>380</v>
      </c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</row>
    <row r="12" spans="1:14" ht="15.75">
      <c r="A12" s="349"/>
      <c r="B12" s="348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</row>
    <row r="13" ht="15">
      <c r="A13" s="362" t="s">
        <v>131</v>
      </c>
    </row>
    <row r="14" ht="15">
      <c r="A14" s="362" t="s">
        <v>132</v>
      </c>
    </row>
    <row r="15" ht="15">
      <c r="A15" s="362" t="s">
        <v>133</v>
      </c>
    </row>
    <row r="17" ht="27">
      <c r="A17" s="363" t="s">
        <v>130</v>
      </c>
    </row>
    <row r="19" ht="22.5">
      <c r="A19" s="351" t="s">
        <v>143</v>
      </c>
    </row>
    <row r="20" spans="1:19" ht="70.5" customHeight="1">
      <c r="A20" s="551" t="s">
        <v>146</v>
      </c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</row>
    <row r="22" ht="22.5">
      <c r="A22" s="351" t="s">
        <v>109</v>
      </c>
    </row>
    <row r="24" ht="15.75">
      <c r="A24" s="350" t="s">
        <v>110</v>
      </c>
    </row>
    <row r="25" ht="15.75">
      <c r="A25" s="350"/>
    </row>
    <row r="26" ht="22.5">
      <c r="A26" s="351" t="s">
        <v>111</v>
      </c>
    </row>
    <row r="27" ht="15.75">
      <c r="A27" s="350" t="s">
        <v>112</v>
      </c>
    </row>
    <row r="28" ht="15.75">
      <c r="A28" s="350" t="s">
        <v>113</v>
      </c>
    </row>
  </sheetData>
  <sheetProtection/>
  <mergeCells count="2">
    <mergeCell ref="M2:N2"/>
    <mergeCell ref="A20:S20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23" customWidth="1"/>
    <col min="2" max="2" width="35.421875" style="123" customWidth="1"/>
    <col min="3" max="3" width="9.8515625" style="123" customWidth="1"/>
    <col min="4" max="4" width="12.421875" style="123" bestFit="1" customWidth="1"/>
    <col min="5" max="5" width="8.57421875" style="123" bestFit="1" customWidth="1"/>
    <col min="6" max="6" width="10.57421875" style="123" bestFit="1" customWidth="1"/>
    <col min="7" max="7" width="9.00390625" style="123" customWidth="1"/>
    <col min="8" max="8" width="10.7109375" style="123" customWidth="1"/>
    <col min="9" max="9" width="9.57421875" style="123" customWidth="1"/>
    <col min="10" max="10" width="11.57421875" style="123" bestFit="1" customWidth="1"/>
    <col min="11" max="11" width="9.00390625" style="123" bestFit="1" customWidth="1"/>
    <col min="12" max="12" width="10.57421875" style="123" bestFit="1" customWidth="1"/>
    <col min="13" max="13" width="11.57421875" style="123" bestFit="1" customWidth="1"/>
    <col min="14" max="14" width="9.421875" style="123" customWidth="1"/>
    <col min="15" max="15" width="9.57421875" style="123" bestFit="1" customWidth="1"/>
    <col min="16" max="16" width="11.140625" style="123" customWidth="1"/>
    <col min="17" max="17" width="9.421875" style="123" customWidth="1"/>
    <col min="18" max="18" width="10.57421875" style="123" bestFit="1" customWidth="1"/>
    <col min="19" max="19" width="9.57421875" style="123" customWidth="1"/>
    <col min="20" max="20" width="10.140625" style="123" customWidth="1"/>
    <col min="21" max="21" width="9.421875" style="123" customWidth="1"/>
    <col min="22" max="22" width="10.421875" style="123" customWidth="1"/>
    <col min="23" max="23" width="9.421875" style="123" customWidth="1"/>
    <col min="24" max="24" width="10.28125" style="123" customWidth="1"/>
    <col min="25" max="25" width="10.7109375" style="123" customWidth="1"/>
    <col min="26" max="26" width="9.8515625" style="123" bestFit="1" customWidth="1"/>
    <col min="27" max="16384" width="8.00390625" style="123" customWidth="1"/>
  </cols>
  <sheetData>
    <row r="1" spans="25:26" ht="18.75" thickBot="1">
      <c r="Y1" s="625" t="s">
        <v>27</v>
      </c>
      <c r="Z1" s="626"/>
    </row>
    <row r="2" ht="5.25" customHeight="1" thickBot="1"/>
    <row r="3" spans="1:26" ht="24.75" customHeight="1" thickTop="1">
      <c r="A3" s="627" t="s">
        <v>125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9"/>
    </row>
    <row r="4" spans="1:26" ht="21" customHeight="1" thickBot="1">
      <c r="A4" s="641" t="s">
        <v>43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2"/>
      <c r="Z4" s="643"/>
    </row>
    <row r="5" spans="1:26" s="169" customFormat="1" ht="19.5" customHeight="1" thickBot="1" thickTop="1">
      <c r="A5" s="710" t="s">
        <v>119</v>
      </c>
      <c r="B5" s="710" t="s">
        <v>120</v>
      </c>
      <c r="C5" s="725" t="s">
        <v>35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7"/>
      <c r="O5" s="728" t="s">
        <v>34</v>
      </c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7"/>
    </row>
    <row r="6" spans="1:26" s="168" customFormat="1" ht="26.25" customHeight="1" thickBot="1">
      <c r="A6" s="711"/>
      <c r="B6" s="711"/>
      <c r="C6" s="718" t="s">
        <v>151</v>
      </c>
      <c r="D6" s="719"/>
      <c r="E6" s="719"/>
      <c r="F6" s="719"/>
      <c r="G6" s="720"/>
      <c r="H6" s="729" t="s">
        <v>33</v>
      </c>
      <c r="I6" s="718" t="s">
        <v>151</v>
      </c>
      <c r="J6" s="719"/>
      <c r="K6" s="719"/>
      <c r="L6" s="719"/>
      <c r="M6" s="720"/>
      <c r="N6" s="729" t="s">
        <v>32</v>
      </c>
      <c r="O6" s="721" t="s">
        <v>153</v>
      </c>
      <c r="P6" s="719"/>
      <c r="Q6" s="719"/>
      <c r="R6" s="719"/>
      <c r="S6" s="720"/>
      <c r="T6" s="729" t="s">
        <v>33</v>
      </c>
      <c r="U6" s="721" t="s">
        <v>154</v>
      </c>
      <c r="V6" s="719"/>
      <c r="W6" s="719"/>
      <c r="X6" s="719"/>
      <c r="Y6" s="720"/>
      <c r="Z6" s="729" t="s">
        <v>32</v>
      </c>
    </row>
    <row r="7" spans="1:26" s="163" customFormat="1" ht="26.25" customHeight="1">
      <c r="A7" s="712"/>
      <c r="B7" s="712"/>
      <c r="C7" s="624" t="s">
        <v>21</v>
      </c>
      <c r="D7" s="640"/>
      <c r="E7" s="619" t="s">
        <v>20</v>
      </c>
      <c r="F7" s="640"/>
      <c r="G7" s="621" t="s">
        <v>16</v>
      </c>
      <c r="H7" s="635"/>
      <c r="I7" s="732" t="s">
        <v>21</v>
      </c>
      <c r="J7" s="640"/>
      <c r="K7" s="619" t="s">
        <v>20</v>
      </c>
      <c r="L7" s="640"/>
      <c r="M7" s="621" t="s">
        <v>16</v>
      </c>
      <c r="N7" s="635"/>
      <c r="O7" s="732" t="s">
        <v>21</v>
      </c>
      <c r="P7" s="640"/>
      <c r="Q7" s="619" t="s">
        <v>20</v>
      </c>
      <c r="R7" s="640"/>
      <c r="S7" s="621" t="s">
        <v>16</v>
      </c>
      <c r="T7" s="635"/>
      <c r="U7" s="732" t="s">
        <v>21</v>
      </c>
      <c r="V7" s="640"/>
      <c r="W7" s="619" t="s">
        <v>20</v>
      </c>
      <c r="X7" s="640"/>
      <c r="Y7" s="621" t="s">
        <v>16</v>
      </c>
      <c r="Z7" s="635"/>
    </row>
    <row r="8" spans="1:26" s="163" customFormat="1" ht="19.5" customHeight="1" thickBot="1">
      <c r="A8" s="713"/>
      <c r="B8" s="713"/>
      <c r="C8" s="166" t="s">
        <v>30</v>
      </c>
      <c r="D8" s="164" t="s">
        <v>29</v>
      </c>
      <c r="E8" s="165" t="s">
        <v>30</v>
      </c>
      <c r="F8" s="361" t="s">
        <v>29</v>
      </c>
      <c r="G8" s="731"/>
      <c r="H8" s="730"/>
      <c r="I8" s="166" t="s">
        <v>30</v>
      </c>
      <c r="J8" s="164" t="s">
        <v>29</v>
      </c>
      <c r="K8" s="165" t="s">
        <v>30</v>
      </c>
      <c r="L8" s="361" t="s">
        <v>29</v>
      </c>
      <c r="M8" s="731"/>
      <c r="N8" s="730"/>
      <c r="O8" s="166" t="s">
        <v>30</v>
      </c>
      <c r="P8" s="164" t="s">
        <v>29</v>
      </c>
      <c r="Q8" s="165" t="s">
        <v>30</v>
      </c>
      <c r="R8" s="361" t="s">
        <v>29</v>
      </c>
      <c r="S8" s="731"/>
      <c r="T8" s="730"/>
      <c r="U8" s="166" t="s">
        <v>30</v>
      </c>
      <c r="V8" s="164" t="s">
        <v>29</v>
      </c>
      <c r="W8" s="165" t="s">
        <v>30</v>
      </c>
      <c r="X8" s="361" t="s">
        <v>29</v>
      </c>
      <c r="Y8" s="731"/>
      <c r="Z8" s="730"/>
    </row>
    <row r="9" spans="1:26" s="152" customFormat="1" ht="18" customHeight="1" thickBot="1" thickTop="1">
      <c r="A9" s="162" t="s">
        <v>23</v>
      </c>
      <c r="B9" s="355"/>
      <c r="C9" s="161">
        <f>SUM(C10:C14)</f>
        <v>27054.064</v>
      </c>
      <c r="D9" s="155">
        <f>SUM(D10:D14)</f>
        <v>18019.521</v>
      </c>
      <c r="E9" s="156">
        <f>SUM(E10:E14)</f>
        <v>3403.628</v>
      </c>
      <c r="F9" s="155">
        <f>SUM(F10:F14)</f>
        <v>1664.528</v>
      </c>
      <c r="G9" s="154">
        <f aca="true" t="shared" si="0" ref="G9:G14">SUM(C9:F9)</f>
        <v>50141.740999999995</v>
      </c>
      <c r="H9" s="158">
        <f aca="true" t="shared" si="1" ref="H9:H14">G9/$G$9</f>
        <v>1</v>
      </c>
      <c r="I9" s="157">
        <f>SUM(I10:I14)</f>
        <v>29066.886000000002</v>
      </c>
      <c r="J9" s="155">
        <f>SUM(J10:J14)</f>
        <v>19462.780000000002</v>
      </c>
      <c r="K9" s="156">
        <f>SUM(K10:K14)</f>
        <v>2189.1190000000006</v>
      </c>
      <c r="L9" s="155">
        <f>SUM(L10:L14)</f>
        <v>1200.839</v>
      </c>
      <c r="M9" s="154">
        <f aca="true" t="shared" si="2" ref="M9:M14">SUM(I9:L9)</f>
        <v>51919.624</v>
      </c>
      <c r="N9" s="160">
        <f aca="true" t="shared" si="3" ref="N9:N14">IF(ISERROR(G9/M9-1),"         /0",(G9/M9-1))</f>
        <v>-0.03424298681361804</v>
      </c>
      <c r="O9" s="159">
        <f>SUM(O10:O14)</f>
        <v>300957.4810000001</v>
      </c>
      <c r="P9" s="155">
        <f>SUM(P10:P14)</f>
        <v>173760.44600000026</v>
      </c>
      <c r="Q9" s="156">
        <f>SUM(Q10:Q14)</f>
        <v>46985.36799999998</v>
      </c>
      <c r="R9" s="155">
        <f>SUM(R10:R14)</f>
        <v>17192.753000000004</v>
      </c>
      <c r="S9" s="154">
        <f aca="true" t="shared" si="4" ref="S9:S14">SUM(O9:R9)</f>
        <v>538896.0480000003</v>
      </c>
      <c r="T9" s="158">
        <f aca="true" t="shared" si="5" ref="T9:T14">S9/$S$9</f>
        <v>1</v>
      </c>
      <c r="U9" s="157">
        <f>SUM(U10:U14)</f>
        <v>301314.0210000001</v>
      </c>
      <c r="V9" s="155">
        <f>SUM(V10:V14)</f>
        <v>176723.46000000002</v>
      </c>
      <c r="W9" s="156">
        <f>SUM(W10:W14)</f>
        <v>37898.587000000014</v>
      </c>
      <c r="X9" s="155">
        <f>SUM(X10:X14)</f>
        <v>17463.706000000002</v>
      </c>
      <c r="Y9" s="154">
        <f aca="true" t="shared" si="6" ref="Y9:Y14">SUM(U9:X9)</f>
        <v>533399.7740000001</v>
      </c>
      <c r="Z9" s="153">
        <f>IF(ISERROR(S9/Y9-1),"         /0",(S9/Y9-1))</f>
        <v>0.010304230087657018</v>
      </c>
    </row>
    <row r="10" spans="1:26" ht="21.75" customHeight="1" thickTop="1">
      <c r="A10" s="151" t="s">
        <v>387</v>
      </c>
      <c r="B10" s="356" t="s">
        <v>388</v>
      </c>
      <c r="C10" s="149">
        <v>21158.915999999997</v>
      </c>
      <c r="D10" s="145">
        <v>16144.439</v>
      </c>
      <c r="E10" s="146">
        <v>3003.972</v>
      </c>
      <c r="F10" s="145">
        <v>1582.203</v>
      </c>
      <c r="G10" s="144">
        <f t="shared" si="0"/>
        <v>41889.53</v>
      </c>
      <c r="H10" s="148">
        <f t="shared" si="1"/>
        <v>0.8354223280759239</v>
      </c>
      <c r="I10" s="147">
        <v>24127.149</v>
      </c>
      <c r="J10" s="145">
        <v>17203.455</v>
      </c>
      <c r="K10" s="146">
        <v>960.864</v>
      </c>
      <c r="L10" s="145">
        <v>901.9079999999999</v>
      </c>
      <c r="M10" s="144">
        <f t="shared" si="2"/>
        <v>43193.37600000001</v>
      </c>
      <c r="N10" s="150">
        <f t="shared" si="3"/>
        <v>-0.030186248928539716</v>
      </c>
      <c r="O10" s="149">
        <v>239795.6140000001</v>
      </c>
      <c r="P10" s="145">
        <v>155235.50100000025</v>
      </c>
      <c r="Q10" s="146">
        <v>38955.824999999975</v>
      </c>
      <c r="R10" s="145">
        <v>15949.237000000003</v>
      </c>
      <c r="S10" s="144">
        <f t="shared" si="4"/>
        <v>449936.1770000003</v>
      </c>
      <c r="T10" s="148">
        <f t="shared" si="5"/>
        <v>0.8349220200627637</v>
      </c>
      <c r="U10" s="147">
        <v>242709.02200000014</v>
      </c>
      <c r="V10" s="145">
        <v>152886.91300000003</v>
      </c>
      <c r="W10" s="146">
        <v>25946.130000000005</v>
      </c>
      <c r="X10" s="145">
        <v>15709.479000000001</v>
      </c>
      <c r="Y10" s="144">
        <f t="shared" si="6"/>
        <v>437251.54400000017</v>
      </c>
      <c r="Z10" s="143">
        <f>IF(ISERROR(S10/Y10-1),"         /0",IF(S10/Y10&gt;5,"  *  ",(S10/Y10-1)))</f>
        <v>0.029009921575028574</v>
      </c>
    </row>
    <row r="11" spans="1:26" ht="21.75" customHeight="1">
      <c r="A11" s="151" t="s">
        <v>389</v>
      </c>
      <c r="B11" s="356" t="s">
        <v>390</v>
      </c>
      <c r="C11" s="149">
        <v>5603.299</v>
      </c>
      <c r="D11" s="145">
        <v>1046.3909999999998</v>
      </c>
      <c r="E11" s="146">
        <v>399.656</v>
      </c>
      <c r="F11" s="145">
        <v>67.172</v>
      </c>
      <c r="G11" s="144">
        <f>SUM(C11:F11)</f>
        <v>7116.517999999999</v>
      </c>
      <c r="H11" s="148">
        <f>G11/$G$9</f>
        <v>0.14192801961144508</v>
      </c>
      <c r="I11" s="147">
        <v>4457.487</v>
      </c>
      <c r="J11" s="145">
        <v>853.616</v>
      </c>
      <c r="K11" s="146">
        <v>1185.5220000000002</v>
      </c>
      <c r="L11" s="145">
        <v>295.188</v>
      </c>
      <c r="M11" s="144">
        <f>SUM(I11:L11)</f>
        <v>6791.813</v>
      </c>
      <c r="N11" s="150">
        <f t="shared" si="3"/>
        <v>0.04780829507526185</v>
      </c>
      <c r="O11" s="149">
        <v>57835.61200000001</v>
      </c>
      <c r="P11" s="145">
        <v>8567.455999999996</v>
      </c>
      <c r="Q11" s="146">
        <v>7887.728</v>
      </c>
      <c r="R11" s="145">
        <v>1189.415</v>
      </c>
      <c r="S11" s="144">
        <f>SUM(O11:R11)</f>
        <v>75480.211</v>
      </c>
      <c r="T11" s="148">
        <f>S11/$S$9</f>
        <v>0.14006451017803706</v>
      </c>
      <c r="U11" s="147">
        <v>54636.118999999984</v>
      </c>
      <c r="V11" s="145">
        <v>8110.964000000006</v>
      </c>
      <c r="W11" s="146">
        <v>11697.897000000003</v>
      </c>
      <c r="X11" s="145">
        <v>1715.1019999999996</v>
      </c>
      <c r="Y11" s="144">
        <f>SUM(U11:X11)</f>
        <v>76160.082</v>
      </c>
      <c r="Z11" s="143">
        <f>IF(ISERROR(S11/Y11-1),"         /0",IF(S11/Y11&gt;5,"  *  ",(S11/Y11-1)))</f>
        <v>-0.008926868014664135</v>
      </c>
    </row>
    <row r="12" spans="1:26" ht="21.75" customHeight="1">
      <c r="A12" s="142" t="s">
        <v>391</v>
      </c>
      <c r="B12" s="357" t="s">
        <v>392</v>
      </c>
      <c r="C12" s="140">
        <v>159.76999999999998</v>
      </c>
      <c r="D12" s="136">
        <v>520.5129999999999</v>
      </c>
      <c r="E12" s="137">
        <v>0</v>
      </c>
      <c r="F12" s="136">
        <v>0</v>
      </c>
      <c r="G12" s="135">
        <f>SUM(C12:F12)</f>
        <v>680.2829999999999</v>
      </c>
      <c r="H12" s="139">
        <f>G12/$G$9</f>
        <v>0.013567199431707007</v>
      </c>
      <c r="I12" s="138">
        <v>164.086</v>
      </c>
      <c r="J12" s="136">
        <v>733.452</v>
      </c>
      <c r="K12" s="137">
        <v>0</v>
      </c>
      <c r="L12" s="136">
        <v>0</v>
      </c>
      <c r="M12" s="135">
        <f>SUM(I12:L12)</f>
        <v>897.538</v>
      </c>
      <c r="N12" s="141">
        <f t="shared" si="3"/>
        <v>-0.24205660373154125</v>
      </c>
      <c r="O12" s="140">
        <v>1985.2490000000003</v>
      </c>
      <c r="P12" s="136">
        <v>6470.250000000002</v>
      </c>
      <c r="Q12" s="137">
        <v>0.18</v>
      </c>
      <c r="R12" s="136">
        <v>0</v>
      </c>
      <c r="S12" s="135">
        <f>SUM(O12:R12)</f>
        <v>8455.679000000002</v>
      </c>
      <c r="T12" s="139">
        <f>S12/$S$9</f>
        <v>0.01569074227094721</v>
      </c>
      <c r="U12" s="138">
        <v>2131.693999999999</v>
      </c>
      <c r="V12" s="136">
        <v>7714.6140000000005</v>
      </c>
      <c r="W12" s="137">
        <v>0.12</v>
      </c>
      <c r="X12" s="136">
        <v>0</v>
      </c>
      <c r="Y12" s="135">
        <f>SUM(U12:X12)</f>
        <v>9846.428</v>
      </c>
      <c r="Z12" s="134">
        <f>IF(ISERROR(S12/Y12-1),"         /0",IF(S12/Y12&gt;5,"  *  ",(S12/Y12-1)))</f>
        <v>-0.14124401254952534</v>
      </c>
    </row>
    <row r="13" spans="1:26" ht="21.75" customHeight="1">
      <c r="A13" s="151" t="s">
        <v>395</v>
      </c>
      <c r="B13" s="356" t="s">
        <v>396</v>
      </c>
      <c r="C13" s="149">
        <v>88.7</v>
      </c>
      <c r="D13" s="145">
        <v>280.274</v>
      </c>
      <c r="E13" s="146">
        <v>0</v>
      </c>
      <c r="F13" s="145">
        <v>15.138</v>
      </c>
      <c r="G13" s="144">
        <f>SUM(C13:F13)</f>
        <v>384.11199999999997</v>
      </c>
      <c r="H13" s="148">
        <f>G13/$G$9</f>
        <v>0.007660523793938468</v>
      </c>
      <c r="I13" s="147">
        <v>278.836</v>
      </c>
      <c r="J13" s="145">
        <v>584.706</v>
      </c>
      <c r="K13" s="146"/>
      <c r="L13" s="145">
        <v>0</v>
      </c>
      <c r="M13" s="144">
        <f>SUM(I13:L13)</f>
        <v>863.542</v>
      </c>
      <c r="N13" s="150">
        <f t="shared" si="3"/>
        <v>-0.5551901355116486</v>
      </c>
      <c r="O13" s="149">
        <v>974.0880000000002</v>
      </c>
      <c r="P13" s="145">
        <v>3241.98</v>
      </c>
      <c r="Q13" s="146">
        <v>0.614</v>
      </c>
      <c r="R13" s="145">
        <v>24.454</v>
      </c>
      <c r="S13" s="144">
        <f>SUM(O13:R13)</f>
        <v>4241.1359999999995</v>
      </c>
      <c r="T13" s="148">
        <f>S13/$S$9</f>
        <v>0.007870044725212008</v>
      </c>
      <c r="U13" s="147">
        <v>1475.407</v>
      </c>
      <c r="V13" s="145">
        <v>6569.715</v>
      </c>
      <c r="W13" s="146">
        <v>0.754</v>
      </c>
      <c r="X13" s="145">
        <v>5.3709999999999996</v>
      </c>
      <c r="Y13" s="144">
        <f>SUM(U13:X13)</f>
        <v>8051.247</v>
      </c>
      <c r="Z13" s="143">
        <f>IF(ISERROR(S13/Y13-1),"         /0",IF(S13/Y13&gt;5,"  *  ",(S13/Y13-1)))</f>
        <v>-0.47323240735255057</v>
      </c>
    </row>
    <row r="14" spans="1:26" ht="21.75" customHeight="1" thickBot="1">
      <c r="A14" s="133" t="s">
        <v>54</v>
      </c>
      <c r="B14" s="358"/>
      <c r="C14" s="131">
        <v>43.379000000000005</v>
      </c>
      <c r="D14" s="127">
        <v>27.904</v>
      </c>
      <c r="E14" s="128">
        <v>0</v>
      </c>
      <c r="F14" s="127">
        <v>0.015</v>
      </c>
      <c r="G14" s="126">
        <f t="shared" si="0"/>
        <v>71.298</v>
      </c>
      <c r="H14" s="130">
        <f t="shared" si="1"/>
        <v>0.0014219290869856315</v>
      </c>
      <c r="I14" s="129">
        <v>39.327999999999996</v>
      </c>
      <c r="J14" s="127">
        <v>87.55099999999999</v>
      </c>
      <c r="K14" s="128">
        <v>42.733</v>
      </c>
      <c r="L14" s="127">
        <v>3.743</v>
      </c>
      <c r="M14" s="126">
        <f t="shared" si="2"/>
        <v>173.355</v>
      </c>
      <c r="N14" s="132">
        <f t="shared" si="3"/>
        <v>-0.5887167950160076</v>
      </c>
      <c r="O14" s="131">
        <v>366.918</v>
      </c>
      <c r="P14" s="127">
        <v>245.25900000000001</v>
      </c>
      <c r="Q14" s="128">
        <v>141.021</v>
      </c>
      <c r="R14" s="127">
        <v>29.647000000000002</v>
      </c>
      <c r="S14" s="126">
        <f t="shared" si="4"/>
        <v>782.845</v>
      </c>
      <c r="T14" s="130">
        <f t="shared" si="5"/>
        <v>0.0014526827630400429</v>
      </c>
      <c r="U14" s="129">
        <v>361.779</v>
      </c>
      <c r="V14" s="127">
        <v>1441.254</v>
      </c>
      <c r="W14" s="128">
        <v>253.68599999999995</v>
      </c>
      <c r="X14" s="127">
        <v>33.754000000000005</v>
      </c>
      <c r="Y14" s="126">
        <f t="shared" si="6"/>
        <v>2090.473</v>
      </c>
      <c r="Z14" s="125">
        <f>IF(ISERROR(S14/Y14-1),"         /0",IF(S14/Y14&gt;5,"  *  ",(S14/Y14-1)))</f>
        <v>-0.6255177655965898</v>
      </c>
    </row>
    <row r="15" spans="1:2" ht="15.75" thickTop="1">
      <c r="A15" s="124" t="s">
        <v>155</v>
      </c>
      <c r="B15" s="124"/>
    </row>
    <row r="16" spans="1:2" ht="15">
      <c r="A16" s="124" t="s">
        <v>141</v>
      </c>
      <c r="B16" s="124"/>
    </row>
    <row r="17" spans="1:3" ht="14.25">
      <c r="A17" s="359" t="s">
        <v>123</v>
      </c>
      <c r="B17" s="360"/>
      <c r="C17" s="360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9" operator="lessThan" stopIfTrue="1">
      <formula>0</formula>
    </cfRule>
  </conditionalFormatting>
  <conditionalFormatting sqref="N9:N14 Z9:Z14">
    <cfRule type="cellIs" priority="13" dxfId="99" operator="lessThan" stopIfTrue="1">
      <formula>0</formula>
    </cfRule>
    <cfRule type="cellIs" priority="14" dxfId="101" operator="greaterThanOrEqual" stopIfTrue="1">
      <formula>0</formula>
    </cfRule>
  </conditionalFormatting>
  <conditionalFormatting sqref="N5:N8 Z5:Z8">
    <cfRule type="cellIs" priority="3" dxfId="99" operator="lessThan" stopIfTrue="1">
      <formula>0</formula>
    </cfRule>
  </conditionalFormatting>
  <conditionalFormatting sqref="H6:H8">
    <cfRule type="cellIs" priority="2" dxfId="99" operator="lessThan" stopIfTrue="1">
      <formula>0</formula>
    </cfRule>
  </conditionalFormatting>
  <conditionalFormatting sqref="T6:T8">
    <cfRule type="cellIs" priority="1" dxfId="99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6">
      <selection activeCell="A24" sqref="A24:A34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9" t="s">
        <v>27</v>
      </c>
      <c r="O1" s="559"/>
    </row>
    <row r="2" ht="5.25" customHeight="1"/>
    <row r="3" ht="4.5" customHeight="1" thickBot="1"/>
    <row r="4" spans="1:15" ht="13.5" customHeight="1" thickTop="1">
      <c r="A4" s="565" t="s">
        <v>26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7"/>
    </row>
    <row r="5" spans="1:15" ht="12.75" customHeight="1">
      <c r="A5" s="568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70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56" t="s">
        <v>25</v>
      </c>
      <c r="D7" s="557"/>
      <c r="E7" s="558"/>
      <c r="F7" s="552" t="s">
        <v>24</v>
      </c>
      <c r="G7" s="553"/>
      <c r="H7" s="553"/>
      <c r="I7" s="553"/>
      <c r="J7" s="553"/>
      <c r="K7" s="553"/>
      <c r="L7" s="553"/>
      <c r="M7" s="553"/>
      <c r="N7" s="553"/>
      <c r="O7" s="560" t="s">
        <v>23</v>
      </c>
    </row>
    <row r="8" spans="1:15" ht="3.75" customHeight="1" thickBot="1">
      <c r="A8" s="78"/>
      <c r="B8" s="77"/>
      <c r="C8" s="76"/>
      <c r="D8" s="75"/>
      <c r="E8" s="74"/>
      <c r="F8" s="554"/>
      <c r="G8" s="555"/>
      <c r="H8" s="555"/>
      <c r="I8" s="555"/>
      <c r="J8" s="555"/>
      <c r="K8" s="555"/>
      <c r="L8" s="555"/>
      <c r="M8" s="555"/>
      <c r="N8" s="555"/>
      <c r="O8" s="561"/>
    </row>
    <row r="9" spans="1:15" ht="21.75" customHeight="1" thickBot="1" thickTop="1">
      <c r="A9" s="574" t="s">
        <v>22</v>
      </c>
      <c r="B9" s="575"/>
      <c r="C9" s="576" t="s">
        <v>21</v>
      </c>
      <c r="D9" s="578" t="s">
        <v>20</v>
      </c>
      <c r="E9" s="563" t="s">
        <v>16</v>
      </c>
      <c r="F9" s="556" t="s">
        <v>21</v>
      </c>
      <c r="G9" s="557"/>
      <c r="H9" s="557"/>
      <c r="I9" s="556" t="s">
        <v>20</v>
      </c>
      <c r="J9" s="557"/>
      <c r="K9" s="558"/>
      <c r="L9" s="87" t="s">
        <v>19</v>
      </c>
      <c r="M9" s="86"/>
      <c r="N9" s="86"/>
      <c r="O9" s="561"/>
    </row>
    <row r="10" spans="1:15" s="67" customFormat="1" ht="18.75" customHeight="1" thickBot="1">
      <c r="A10" s="73"/>
      <c r="B10" s="72"/>
      <c r="C10" s="577"/>
      <c r="D10" s="579"/>
      <c r="E10" s="564"/>
      <c r="F10" s="70" t="s">
        <v>18</v>
      </c>
      <c r="G10" s="69" t="s">
        <v>17</v>
      </c>
      <c r="H10" s="68" t="s">
        <v>16</v>
      </c>
      <c r="I10" s="70" t="s">
        <v>18</v>
      </c>
      <c r="J10" s="69" t="s">
        <v>17</v>
      </c>
      <c r="K10" s="71" t="s">
        <v>16</v>
      </c>
      <c r="L10" s="70" t="s">
        <v>18</v>
      </c>
      <c r="M10" s="397" t="s">
        <v>17</v>
      </c>
      <c r="N10" s="71" t="s">
        <v>16</v>
      </c>
      <c r="O10" s="562"/>
    </row>
    <row r="11" spans="1:15" s="65" customFormat="1" ht="18.75" customHeight="1" thickTop="1">
      <c r="A11" s="571">
        <v>2014</v>
      </c>
      <c r="B11" s="475" t="s">
        <v>6</v>
      </c>
      <c r="C11" s="429">
        <v>1599393</v>
      </c>
      <c r="D11" s="430">
        <v>71544</v>
      </c>
      <c r="E11" s="375">
        <f aca="true" t="shared" si="0" ref="E11:E24">D11+C11</f>
        <v>1670937</v>
      </c>
      <c r="F11" s="429">
        <v>427044</v>
      </c>
      <c r="G11" s="431">
        <v>426759</v>
      </c>
      <c r="H11" s="432">
        <f aca="true" t="shared" si="1" ref="H11:H22">G11+F11</f>
        <v>853803</v>
      </c>
      <c r="I11" s="433">
        <v>4765</v>
      </c>
      <c r="J11" s="434">
        <v>4960</v>
      </c>
      <c r="K11" s="435">
        <f aca="true" t="shared" si="2" ref="K11:K22">J11+I11</f>
        <v>9725</v>
      </c>
      <c r="L11" s="436">
        <f aca="true" t="shared" si="3" ref="L11:L24">I11+F11</f>
        <v>431809</v>
      </c>
      <c r="M11" s="437">
        <f aca="true" t="shared" si="4" ref="M11:M24">J11+G11</f>
        <v>431719</v>
      </c>
      <c r="N11" s="411">
        <f aca="true" t="shared" si="5" ref="N11:N24">K11+H11</f>
        <v>863528</v>
      </c>
      <c r="O11" s="66">
        <f aca="true" t="shared" si="6" ref="O11:O24">N11+E11</f>
        <v>2534465</v>
      </c>
    </row>
    <row r="12" spans="1:15" ht="18.75" customHeight="1">
      <c r="A12" s="572"/>
      <c r="B12" s="475" t="s">
        <v>5</v>
      </c>
      <c r="C12" s="52">
        <v>1429191</v>
      </c>
      <c r="D12" s="61">
        <v>67740</v>
      </c>
      <c r="E12" s="376">
        <f t="shared" si="0"/>
        <v>1496931</v>
      </c>
      <c r="F12" s="52">
        <v>328054</v>
      </c>
      <c r="G12" s="50">
        <v>313667</v>
      </c>
      <c r="H12" s="56">
        <f t="shared" si="1"/>
        <v>641721</v>
      </c>
      <c r="I12" s="59">
        <v>3461</v>
      </c>
      <c r="J12" s="58">
        <v>3279</v>
      </c>
      <c r="K12" s="57">
        <f t="shared" si="2"/>
        <v>6740</v>
      </c>
      <c r="L12" s="352">
        <f t="shared" si="3"/>
        <v>331515</v>
      </c>
      <c r="M12" s="398">
        <f t="shared" si="4"/>
        <v>316946</v>
      </c>
      <c r="N12" s="412">
        <f t="shared" si="5"/>
        <v>648461</v>
      </c>
      <c r="O12" s="55">
        <f t="shared" si="6"/>
        <v>2145392</v>
      </c>
    </row>
    <row r="13" spans="1:15" ht="18.75" customHeight="1">
      <c r="A13" s="572"/>
      <c r="B13" s="475" t="s">
        <v>4</v>
      </c>
      <c r="C13" s="52">
        <v>1582445</v>
      </c>
      <c r="D13" s="61">
        <v>67761</v>
      </c>
      <c r="E13" s="376">
        <f t="shared" si="0"/>
        <v>1650206</v>
      </c>
      <c r="F13" s="52">
        <v>375041</v>
      </c>
      <c r="G13" s="50">
        <v>344515</v>
      </c>
      <c r="H13" s="56">
        <f t="shared" si="1"/>
        <v>719556</v>
      </c>
      <c r="I13" s="352">
        <v>5138</v>
      </c>
      <c r="J13" s="58">
        <v>2780</v>
      </c>
      <c r="K13" s="57">
        <f t="shared" si="2"/>
        <v>7918</v>
      </c>
      <c r="L13" s="352">
        <f t="shared" si="3"/>
        <v>380179</v>
      </c>
      <c r="M13" s="398">
        <f t="shared" si="4"/>
        <v>347295</v>
      </c>
      <c r="N13" s="412">
        <f t="shared" si="5"/>
        <v>727474</v>
      </c>
      <c r="O13" s="55">
        <f t="shared" si="6"/>
        <v>2377680</v>
      </c>
    </row>
    <row r="14" spans="1:15" ht="18.75" customHeight="1">
      <c r="A14" s="572"/>
      <c r="B14" s="475" t="s">
        <v>15</v>
      </c>
      <c r="C14" s="52">
        <v>1568453</v>
      </c>
      <c r="D14" s="61">
        <v>69887</v>
      </c>
      <c r="E14" s="376">
        <f t="shared" si="0"/>
        <v>1638340</v>
      </c>
      <c r="F14" s="52">
        <v>378041</v>
      </c>
      <c r="G14" s="50">
        <v>351944</v>
      </c>
      <c r="H14" s="56">
        <f t="shared" si="1"/>
        <v>729985</v>
      </c>
      <c r="I14" s="59">
        <v>4320</v>
      </c>
      <c r="J14" s="58">
        <v>4222</v>
      </c>
      <c r="K14" s="57">
        <f t="shared" si="2"/>
        <v>8542</v>
      </c>
      <c r="L14" s="352">
        <f t="shared" si="3"/>
        <v>382361</v>
      </c>
      <c r="M14" s="398">
        <f t="shared" si="4"/>
        <v>356166</v>
      </c>
      <c r="N14" s="412">
        <f t="shared" si="5"/>
        <v>738527</v>
      </c>
      <c r="O14" s="55">
        <f t="shared" si="6"/>
        <v>2376867</v>
      </c>
    </row>
    <row r="15" spans="1:15" s="65" customFormat="1" ht="18.75" customHeight="1">
      <c r="A15" s="572"/>
      <c r="B15" s="475" t="s">
        <v>14</v>
      </c>
      <c r="C15" s="52">
        <v>1603565</v>
      </c>
      <c r="D15" s="61">
        <v>70357</v>
      </c>
      <c r="E15" s="376">
        <f t="shared" si="0"/>
        <v>1673922</v>
      </c>
      <c r="F15" s="52">
        <v>373938</v>
      </c>
      <c r="G15" s="50">
        <v>362149</v>
      </c>
      <c r="H15" s="56">
        <f t="shared" si="1"/>
        <v>736087</v>
      </c>
      <c r="I15" s="59">
        <v>2376</v>
      </c>
      <c r="J15" s="58">
        <v>2507</v>
      </c>
      <c r="K15" s="57">
        <f t="shared" si="2"/>
        <v>4883</v>
      </c>
      <c r="L15" s="352">
        <f t="shared" si="3"/>
        <v>376314</v>
      </c>
      <c r="M15" s="398">
        <f t="shared" si="4"/>
        <v>364656</v>
      </c>
      <c r="N15" s="412">
        <f t="shared" si="5"/>
        <v>740970</v>
      </c>
      <c r="O15" s="55">
        <f t="shared" si="6"/>
        <v>2414892</v>
      </c>
    </row>
    <row r="16" spans="1:15" s="372" customFormat="1" ht="18.75" customHeight="1">
      <c r="A16" s="572"/>
      <c r="B16" s="476" t="s">
        <v>13</v>
      </c>
      <c r="C16" s="52">
        <v>1625690</v>
      </c>
      <c r="D16" s="61">
        <v>73635</v>
      </c>
      <c r="E16" s="376">
        <f t="shared" si="0"/>
        <v>1699325</v>
      </c>
      <c r="F16" s="52">
        <v>438450</v>
      </c>
      <c r="G16" s="50">
        <v>403645</v>
      </c>
      <c r="H16" s="56">
        <f t="shared" si="1"/>
        <v>842095</v>
      </c>
      <c r="I16" s="59">
        <v>4788</v>
      </c>
      <c r="J16" s="58">
        <v>3873</v>
      </c>
      <c r="K16" s="57">
        <f t="shared" si="2"/>
        <v>8661</v>
      </c>
      <c r="L16" s="352">
        <f t="shared" si="3"/>
        <v>443238</v>
      </c>
      <c r="M16" s="398">
        <f t="shared" si="4"/>
        <v>407518</v>
      </c>
      <c r="N16" s="412">
        <f t="shared" si="5"/>
        <v>850756</v>
      </c>
      <c r="O16" s="55">
        <f t="shared" si="6"/>
        <v>2550081</v>
      </c>
    </row>
    <row r="17" spans="1:15" s="385" customFormat="1" ht="18.75" customHeight="1">
      <c r="A17" s="572"/>
      <c r="B17" s="475" t="s">
        <v>12</v>
      </c>
      <c r="C17" s="52">
        <v>1759202</v>
      </c>
      <c r="D17" s="61">
        <v>82715</v>
      </c>
      <c r="E17" s="376">
        <f t="shared" si="0"/>
        <v>1841917</v>
      </c>
      <c r="F17" s="52">
        <v>426675</v>
      </c>
      <c r="G17" s="50">
        <v>488006</v>
      </c>
      <c r="H17" s="56">
        <f t="shared" si="1"/>
        <v>914681</v>
      </c>
      <c r="I17" s="59">
        <v>2473</v>
      </c>
      <c r="J17" s="58">
        <v>3583</v>
      </c>
      <c r="K17" s="57">
        <f t="shared" si="2"/>
        <v>6056</v>
      </c>
      <c r="L17" s="352">
        <f t="shared" si="3"/>
        <v>429148</v>
      </c>
      <c r="M17" s="398">
        <f t="shared" si="4"/>
        <v>491589</v>
      </c>
      <c r="N17" s="412">
        <f t="shared" si="5"/>
        <v>920737</v>
      </c>
      <c r="O17" s="55">
        <f t="shared" si="6"/>
        <v>2762654</v>
      </c>
    </row>
    <row r="18" spans="1:15" s="396" customFormat="1" ht="18.75" customHeight="1">
      <c r="A18" s="572"/>
      <c r="B18" s="475" t="s">
        <v>11</v>
      </c>
      <c r="C18" s="52">
        <v>1737123</v>
      </c>
      <c r="D18" s="61">
        <v>79709</v>
      </c>
      <c r="E18" s="376">
        <f t="shared" si="0"/>
        <v>1816832</v>
      </c>
      <c r="F18" s="52">
        <v>486558</v>
      </c>
      <c r="G18" s="50">
        <v>456240</v>
      </c>
      <c r="H18" s="56">
        <f t="shared" si="1"/>
        <v>942798</v>
      </c>
      <c r="I18" s="59">
        <v>2805</v>
      </c>
      <c r="J18" s="58">
        <v>2709</v>
      </c>
      <c r="K18" s="57">
        <f t="shared" si="2"/>
        <v>5514</v>
      </c>
      <c r="L18" s="352">
        <f t="shared" si="3"/>
        <v>489363</v>
      </c>
      <c r="M18" s="398">
        <f t="shared" si="4"/>
        <v>458949</v>
      </c>
      <c r="N18" s="412">
        <f t="shared" si="5"/>
        <v>948312</v>
      </c>
      <c r="O18" s="55">
        <f t="shared" si="6"/>
        <v>2765144</v>
      </c>
    </row>
    <row r="19" spans="1:15" ht="18.75" customHeight="1">
      <c r="A19" s="572"/>
      <c r="B19" s="475" t="s">
        <v>10</v>
      </c>
      <c r="C19" s="52">
        <v>1711230</v>
      </c>
      <c r="D19" s="61">
        <v>70698</v>
      </c>
      <c r="E19" s="376">
        <f t="shared" si="0"/>
        <v>1781928</v>
      </c>
      <c r="F19" s="52">
        <v>430556</v>
      </c>
      <c r="G19" s="50">
        <v>401864</v>
      </c>
      <c r="H19" s="56">
        <f t="shared" si="1"/>
        <v>832420</v>
      </c>
      <c r="I19" s="59">
        <v>3061</v>
      </c>
      <c r="J19" s="58">
        <v>3059</v>
      </c>
      <c r="K19" s="57">
        <f t="shared" si="2"/>
        <v>6120</v>
      </c>
      <c r="L19" s="352">
        <f t="shared" si="3"/>
        <v>433617</v>
      </c>
      <c r="M19" s="398">
        <f t="shared" si="4"/>
        <v>404923</v>
      </c>
      <c r="N19" s="412">
        <f t="shared" si="5"/>
        <v>838540</v>
      </c>
      <c r="O19" s="55">
        <f t="shared" si="6"/>
        <v>2620468</v>
      </c>
    </row>
    <row r="20" spans="1:15" s="405" customFormat="1" ht="18.75" customHeight="1">
      <c r="A20" s="572"/>
      <c r="B20" s="475" t="s">
        <v>9</v>
      </c>
      <c r="C20" s="52">
        <v>1868616</v>
      </c>
      <c r="D20" s="61">
        <v>79080</v>
      </c>
      <c r="E20" s="376">
        <f t="shared" si="0"/>
        <v>1947696</v>
      </c>
      <c r="F20" s="52">
        <v>414804</v>
      </c>
      <c r="G20" s="50">
        <v>424836</v>
      </c>
      <c r="H20" s="56">
        <f t="shared" si="1"/>
        <v>839640</v>
      </c>
      <c r="I20" s="59">
        <v>3792</v>
      </c>
      <c r="J20" s="58">
        <v>3968</v>
      </c>
      <c r="K20" s="57">
        <f t="shared" si="2"/>
        <v>7760</v>
      </c>
      <c r="L20" s="352">
        <f t="shared" si="3"/>
        <v>418596</v>
      </c>
      <c r="M20" s="398">
        <f t="shared" si="4"/>
        <v>428804</v>
      </c>
      <c r="N20" s="412">
        <f t="shared" si="5"/>
        <v>847400</v>
      </c>
      <c r="O20" s="55">
        <f t="shared" si="6"/>
        <v>2795096</v>
      </c>
    </row>
    <row r="21" spans="1:15" s="54" customFormat="1" ht="18.75" customHeight="1">
      <c r="A21" s="572"/>
      <c r="B21" s="475" t="s">
        <v>8</v>
      </c>
      <c r="C21" s="52">
        <v>1767843</v>
      </c>
      <c r="D21" s="61">
        <v>74565</v>
      </c>
      <c r="E21" s="376">
        <f t="shared" si="0"/>
        <v>1842408</v>
      </c>
      <c r="F21" s="52">
        <v>419463</v>
      </c>
      <c r="G21" s="50">
        <v>433626</v>
      </c>
      <c r="H21" s="56">
        <f t="shared" si="1"/>
        <v>853089</v>
      </c>
      <c r="I21" s="59">
        <v>3657</v>
      </c>
      <c r="J21" s="58">
        <v>3335</v>
      </c>
      <c r="K21" s="57">
        <f t="shared" si="2"/>
        <v>6992</v>
      </c>
      <c r="L21" s="352">
        <f t="shared" si="3"/>
        <v>423120</v>
      </c>
      <c r="M21" s="398">
        <f t="shared" si="4"/>
        <v>436961</v>
      </c>
      <c r="N21" s="412">
        <f t="shared" si="5"/>
        <v>860081</v>
      </c>
      <c r="O21" s="55">
        <f t="shared" si="6"/>
        <v>2702489</v>
      </c>
    </row>
    <row r="22" spans="1:15" ht="18.75" customHeight="1" thickBot="1">
      <c r="A22" s="573"/>
      <c r="B22" s="475" t="s">
        <v>7</v>
      </c>
      <c r="C22" s="52">
        <v>1850648</v>
      </c>
      <c r="D22" s="61">
        <v>90077</v>
      </c>
      <c r="E22" s="376">
        <f t="shared" si="0"/>
        <v>1940725</v>
      </c>
      <c r="F22" s="52">
        <v>457194</v>
      </c>
      <c r="G22" s="50">
        <v>511935</v>
      </c>
      <c r="H22" s="56">
        <f t="shared" si="1"/>
        <v>969129</v>
      </c>
      <c r="I22" s="59">
        <v>5850</v>
      </c>
      <c r="J22" s="58">
        <v>5718</v>
      </c>
      <c r="K22" s="57">
        <f t="shared" si="2"/>
        <v>11568</v>
      </c>
      <c r="L22" s="352">
        <f t="shared" si="3"/>
        <v>463044</v>
      </c>
      <c r="M22" s="398">
        <f t="shared" si="4"/>
        <v>517653</v>
      </c>
      <c r="N22" s="412">
        <f t="shared" si="5"/>
        <v>980697</v>
      </c>
      <c r="O22" s="55">
        <f t="shared" si="6"/>
        <v>2921422</v>
      </c>
    </row>
    <row r="23" spans="1:15" ht="3.75" customHeight="1">
      <c r="A23" s="64"/>
      <c r="B23" s="477"/>
      <c r="C23" s="63"/>
      <c r="D23" s="62"/>
      <c r="E23" s="37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9">
        <f t="shared" si="4"/>
        <v>0</v>
      </c>
      <c r="N23" s="413">
        <f t="shared" si="5"/>
        <v>0</v>
      </c>
      <c r="O23" s="36">
        <f t="shared" si="6"/>
        <v>0</v>
      </c>
    </row>
    <row r="24" spans="1:15" ht="19.5" customHeight="1">
      <c r="A24" s="571">
        <v>2015</v>
      </c>
      <c r="B24" s="478" t="s">
        <v>6</v>
      </c>
      <c r="C24" s="52">
        <v>1811969</v>
      </c>
      <c r="D24" s="61">
        <v>74643</v>
      </c>
      <c r="E24" s="376">
        <f t="shared" si="0"/>
        <v>1886612</v>
      </c>
      <c r="F24" s="60">
        <v>500267</v>
      </c>
      <c r="G24" s="50">
        <v>493422</v>
      </c>
      <c r="H24" s="56">
        <f aca="true" t="shared" si="7" ref="H24:H30">G24+F24</f>
        <v>993689</v>
      </c>
      <c r="I24" s="59">
        <v>5930</v>
      </c>
      <c r="J24" s="58">
        <v>6240</v>
      </c>
      <c r="K24" s="57">
        <f aca="true" t="shared" si="8" ref="K24:K30">J24+I24</f>
        <v>12170</v>
      </c>
      <c r="L24" s="352">
        <f t="shared" si="3"/>
        <v>506197</v>
      </c>
      <c r="M24" s="398">
        <f t="shared" si="4"/>
        <v>499662</v>
      </c>
      <c r="N24" s="412">
        <f t="shared" si="5"/>
        <v>1005859</v>
      </c>
      <c r="O24" s="55">
        <f t="shared" si="6"/>
        <v>2892471</v>
      </c>
    </row>
    <row r="25" spans="1:15" ht="19.5" customHeight="1">
      <c r="A25" s="571"/>
      <c r="B25" s="478" t="s">
        <v>5</v>
      </c>
      <c r="C25" s="52">
        <v>1541753</v>
      </c>
      <c r="D25" s="61">
        <v>65326</v>
      </c>
      <c r="E25" s="376">
        <f aca="true" t="shared" si="9" ref="E25:E30">D25+C25</f>
        <v>1607079</v>
      </c>
      <c r="F25" s="60">
        <v>376915</v>
      </c>
      <c r="G25" s="50">
        <v>359389</v>
      </c>
      <c r="H25" s="56">
        <f t="shared" si="7"/>
        <v>736304</v>
      </c>
      <c r="I25" s="59">
        <v>3673</v>
      </c>
      <c r="J25" s="58">
        <v>3833</v>
      </c>
      <c r="K25" s="57">
        <f t="shared" si="8"/>
        <v>7506</v>
      </c>
      <c r="L25" s="352">
        <f aca="true" t="shared" si="10" ref="L25:N26">I25+F25</f>
        <v>380588</v>
      </c>
      <c r="M25" s="398">
        <f t="shared" si="10"/>
        <v>363222</v>
      </c>
      <c r="N25" s="412">
        <f t="shared" si="10"/>
        <v>743810</v>
      </c>
      <c r="O25" s="55">
        <f aca="true" t="shared" si="11" ref="O25:O30">N25+E25</f>
        <v>2350889</v>
      </c>
    </row>
    <row r="26" spans="1:15" ht="19.5" customHeight="1">
      <c r="A26" s="571"/>
      <c r="B26" s="478" t="s">
        <v>4</v>
      </c>
      <c r="C26" s="52">
        <v>1720177</v>
      </c>
      <c r="D26" s="61">
        <v>65560</v>
      </c>
      <c r="E26" s="376">
        <f t="shared" si="9"/>
        <v>1785737</v>
      </c>
      <c r="F26" s="60">
        <v>440033</v>
      </c>
      <c r="G26" s="50">
        <v>383349</v>
      </c>
      <c r="H26" s="56">
        <f t="shared" si="7"/>
        <v>823382</v>
      </c>
      <c r="I26" s="59">
        <v>3673</v>
      </c>
      <c r="J26" s="58">
        <v>3547</v>
      </c>
      <c r="K26" s="57">
        <f t="shared" si="8"/>
        <v>7220</v>
      </c>
      <c r="L26" s="352">
        <f t="shared" si="10"/>
        <v>443706</v>
      </c>
      <c r="M26" s="398">
        <f t="shared" si="10"/>
        <v>386896</v>
      </c>
      <c r="N26" s="412">
        <f t="shared" si="10"/>
        <v>830602</v>
      </c>
      <c r="O26" s="55">
        <f t="shared" si="11"/>
        <v>2616339</v>
      </c>
    </row>
    <row r="27" spans="1:15" ht="19.5" customHeight="1">
      <c r="A27" s="571"/>
      <c r="B27" s="478" t="s">
        <v>15</v>
      </c>
      <c r="C27" s="52">
        <v>1719454</v>
      </c>
      <c r="D27" s="61">
        <v>55539</v>
      </c>
      <c r="E27" s="376">
        <f t="shared" si="9"/>
        <v>1774993</v>
      </c>
      <c r="F27" s="60">
        <v>391838</v>
      </c>
      <c r="G27" s="50">
        <v>394616</v>
      </c>
      <c r="H27" s="56">
        <f t="shared" si="7"/>
        <v>786454</v>
      </c>
      <c r="I27" s="59">
        <v>2827</v>
      </c>
      <c r="J27" s="58">
        <v>3267</v>
      </c>
      <c r="K27" s="57">
        <f t="shared" si="8"/>
        <v>6094</v>
      </c>
      <c r="L27" s="352">
        <f aca="true" t="shared" si="12" ref="L27:N30">I27+F27</f>
        <v>394665</v>
      </c>
      <c r="M27" s="398">
        <f t="shared" si="12"/>
        <v>397883</v>
      </c>
      <c r="N27" s="412">
        <f t="shared" si="12"/>
        <v>792548</v>
      </c>
      <c r="O27" s="55">
        <f t="shared" si="11"/>
        <v>2567541</v>
      </c>
    </row>
    <row r="28" spans="1:15" ht="19.5" customHeight="1">
      <c r="A28" s="571"/>
      <c r="B28" s="478" t="s">
        <v>142</v>
      </c>
      <c r="C28" s="52">
        <v>1820098</v>
      </c>
      <c r="D28" s="61">
        <v>57825</v>
      </c>
      <c r="E28" s="376">
        <f t="shared" si="9"/>
        <v>1877923</v>
      </c>
      <c r="F28" s="60">
        <v>424520</v>
      </c>
      <c r="G28" s="50">
        <v>417357</v>
      </c>
      <c r="H28" s="56">
        <f t="shared" si="7"/>
        <v>841877</v>
      </c>
      <c r="I28" s="59">
        <v>2463</v>
      </c>
      <c r="J28" s="58">
        <v>2559</v>
      </c>
      <c r="K28" s="57">
        <f t="shared" si="8"/>
        <v>5022</v>
      </c>
      <c r="L28" s="352">
        <f t="shared" si="12"/>
        <v>426983</v>
      </c>
      <c r="M28" s="398">
        <f t="shared" si="12"/>
        <v>419916</v>
      </c>
      <c r="N28" s="412">
        <f t="shared" si="12"/>
        <v>846899</v>
      </c>
      <c r="O28" s="55">
        <f t="shared" si="11"/>
        <v>2724822</v>
      </c>
    </row>
    <row r="29" spans="1:15" ht="19.5" customHeight="1">
      <c r="A29" s="571"/>
      <c r="B29" s="478" t="s">
        <v>13</v>
      </c>
      <c r="C29" s="52">
        <v>1924167</v>
      </c>
      <c r="D29" s="61">
        <v>66198</v>
      </c>
      <c r="E29" s="376">
        <f t="shared" si="9"/>
        <v>1990365</v>
      </c>
      <c r="F29" s="60">
        <v>489516</v>
      </c>
      <c r="G29" s="50">
        <v>450823</v>
      </c>
      <c r="H29" s="56">
        <f t="shared" si="7"/>
        <v>940339</v>
      </c>
      <c r="I29" s="59">
        <v>4718</v>
      </c>
      <c r="J29" s="58">
        <v>4337</v>
      </c>
      <c r="K29" s="57">
        <f t="shared" si="8"/>
        <v>9055</v>
      </c>
      <c r="L29" s="352">
        <f t="shared" si="12"/>
        <v>494234</v>
      </c>
      <c r="M29" s="398">
        <f t="shared" si="12"/>
        <v>455160</v>
      </c>
      <c r="N29" s="412">
        <f t="shared" si="12"/>
        <v>949394</v>
      </c>
      <c r="O29" s="55">
        <f t="shared" si="11"/>
        <v>2939759</v>
      </c>
    </row>
    <row r="30" spans="1:15" ht="19.5" customHeight="1">
      <c r="A30" s="571"/>
      <c r="B30" s="478" t="s">
        <v>12</v>
      </c>
      <c r="C30" s="52">
        <v>2040710</v>
      </c>
      <c r="D30" s="61">
        <v>66717</v>
      </c>
      <c r="E30" s="376">
        <f t="shared" si="9"/>
        <v>2107427</v>
      </c>
      <c r="F30" s="60">
        <v>481754</v>
      </c>
      <c r="G30" s="50">
        <v>547672</v>
      </c>
      <c r="H30" s="56">
        <f t="shared" si="7"/>
        <v>1029426</v>
      </c>
      <c r="I30" s="59">
        <v>3871</v>
      </c>
      <c r="J30" s="58">
        <v>5647</v>
      </c>
      <c r="K30" s="57">
        <f t="shared" si="8"/>
        <v>9518</v>
      </c>
      <c r="L30" s="352">
        <f t="shared" si="12"/>
        <v>485625</v>
      </c>
      <c r="M30" s="398">
        <f t="shared" si="12"/>
        <v>553319</v>
      </c>
      <c r="N30" s="412">
        <f t="shared" si="12"/>
        <v>1038944</v>
      </c>
      <c r="O30" s="55">
        <f t="shared" si="11"/>
        <v>3146371</v>
      </c>
    </row>
    <row r="31" spans="1:15" ht="19.5" customHeight="1">
      <c r="A31" s="571"/>
      <c r="B31" s="478" t="s">
        <v>11</v>
      </c>
      <c r="C31" s="52">
        <v>1962397</v>
      </c>
      <c r="D31" s="61">
        <v>69900</v>
      </c>
      <c r="E31" s="376">
        <f>D31+C31</f>
        <v>2032297</v>
      </c>
      <c r="F31" s="60">
        <v>522508</v>
      </c>
      <c r="G31" s="50">
        <v>492090</v>
      </c>
      <c r="H31" s="56">
        <f>G31+F31</f>
        <v>1014598</v>
      </c>
      <c r="I31" s="59">
        <v>5736</v>
      </c>
      <c r="J31" s="58">
        <v>6734</v>
      </c>
      <c r="K31" s="57">
        <f>J31+I31</f>
        <v>12470</v>
      </c>
      <c r="L31" s="352">
        <f aca="true" t="shared" si="13" ref="L31:N33">I31+F31</f>
        <v>528244</v>
      </c>
      <c r="M31" s="398">
        <f t="shared" si="13"/>
        <v>498824</v>
      </c>
      <c r="N31" s="412">
        <f t="shared" si="13"/>
        <v>1027068</v>
      </c>
      <c r="O31" s="55">
        <f>N31+E31</f>
        <v>3059365</v>
      </c>
    </row>
    <row r="32" spans="1:15" ht="19.5" customHeight="1">
      <c r="A32" s="571"/>
      <c r="B32" s="478" t="s">
        <v>10</v>
      </c>
      <c r="C32" s="52">
        <v>1842744</v>
      </c>
      <c r="D32" s="61">
        <v>61213</v>
      </c>
      <c r="E32" s="376">
        <f>D32+C32</f>
        <v>1903957</v>
      </c>
      <c r="F32" s="60">
        <v>449292</v>
      </c>
      <c r="G32" s="50">
        <v>416271</v>
      </c>
      <c r="H32" s="56">
        <f>G32+F32</f>
        <v>865563</v>
      </c>
      <c r="I32" s="59">
        <v>5461</v>
      </c>
      <c r="J32" s="58">
        <v>5821</v>
      </c>
      <c r="K32" s="57">
        <f>J32+I32</f>
        <v>11282</v>
      </c>
      <c r="L32" s="352">
        <f t="shared" si="13"/>
        <v>454753</v>
      </c>
      <c r="M32" s="398">
        <f t="shared" si="13"/>
        <v>422092</v>
      </c>
      <c r="N32" s="412">
        <f t="shared" si="13"/>
        <v>876845</v>
      </c>
      <c r="O32" s="55">
        <f>N32+E32</f>
        <v>2780802</v>
      </c>
    </row>
    <row r="33" spans="1:15" ht="19.5" customHeight="1">
      <c r="A33" s="571"/>
      <c r="B33" s="478" t="s">
        <v>9</v>
      </c>
      <c r="C33" s="52">
        <v>1950282</v>
      </c>
      <c r="D33" s="61">
        <v>68838</v>
      </c>
      <c r="E33" s="376">
        <f>D33+C33</f>
        <v>2019120</v>
      </c>
      <c r="F33" s="60">
        <v>446293</v>
      </c>
      <c r="G33" s="50">
        <v>461697</v>
      </c>
      <c r="H33" s="56">
        <f>G33+F33</f>
        <v>907990</v>
      </c>
      <c r="I33" s="59">
        <v>5238</v>
      </c>
      <c r="J33" s="58">
        <v>5793</v>
      </c>
      <c r="K33" s="57">
        <f>J33+I33</f>
        <v>11031</v>
      </c>
      <c r="L33" s="352">
        <f t="shared" si="13"/>
        <v>451531</v>
      </c>
      <c r="M33" s="398">
        <f t="shared" si="13"/>
        <v>467490</v>
      </c>
      <c r="N33" s="412">
        <f t="shared" si="13"/>
        <v>919021</v>
      </c>
      <c r="O33" s="55">
        <f>N33+E33</f>
        <v>2938141</v>
      </c>
    </row>
    <row r="34" spans="1:15" ht="19.5" customHeight="1" thickBot="1">
      <c r="A34" s="733"/>
      <c r="B34" s="478" t="s">
        <v>8</v>
      </c>
      <c r="C34" s="52">
        <v>1938202</v>
      </c>
      <c r="D34" s="61">
        <v>74254</v>
      </c>
      <c r="E34" s="376">
        <f>D34+C34</f>
        <v>2012456</v>
      </c>
      <c r="F34" s="60">
        <v>447950</v>
      </c>
      <c r="G34" s="50">
        <v>460024</v>
      </c>
      <c r="H34" s="56">
        <f>G34+F34</f>
        <v>907974</v>
      </c>
      <c r="I34" s="59">
        <v>3069</v>
      </c>
      <c r="J34" s="58">
        <v>4722</v>
      </c>
      <c r="K34" s="57">
        <f>J34+I34</f>
        <v>7791</v>
      </c>
      <c r="L34" s="352">
        <f>I34+F34</f>
        <v>451019</v>
      </c>
      <c r="M34" s="398">
        <f>J34+G34</f>
        <v>464746</v>
      </c>
      <c r="N34" s="412">
        <f>K34+H34</f>
        <v>915765</v>
      </c>
      <c r="O34" s="55">
        <f>N34+E34</f>
        <v>2928221</v>
      </c>
    </row>
    <row r="35" spans="1:15" ht="18" customHeight="1">
      <c r="A35" s="53" t="s">
        <v>3</v>
      </c>
      <c r="B35" s="41"/>
      <c r="C35" s="40"/>
      <c r="D35" s="39"/>
      <c r="E35" s="378"/>
      <c r="F35" s="40"/>
      <c r="G35" s="39"/>
      <c r="H35" s="38"/>
      <c r="I35" s="40"/>
      <c r="J35" s="39"/>
      <c r="K35" s="38"/>
      <c r="L35" s="85"/>
      <c r="M35" s="399"/>
      <c r="N35" s="413"/>
      <c r="O35" s="36"/>
    </row>
    <row r="36" spans="1:15" ht="18" customHeight="1">
      <c r="A36" s="35" t="s">
        <v>147</v>
      </c>
      <c r="B36" s="48"/>
      <c r="C36" s="52">
        <f>SUM(C11:C21)</f>
        <v>18252751</v>
      </c>
      <c r="D36" s="50">
        <f aca="true" t="shared" si="14" ref="D36:O36">SUM(D11:D21)</f>
        <v>807691</v>
      </c>
      <c r="E36" s="379">
        <f t="shared" si="14"/>
        <v>19060442</v>
      </c>
      <c r="F36" s="52">
        <f t="shared" si="14"/>
        <v>4498624</v>
      </c>
      <c r="G36" s="50">
        <f t="shared" si="14"/>
        <v>4407251</v>
      </c>
      <c r="H36" s="51">
        <f t="shared" si="14"/>
        <v>8905875</v>
      </c>
      <c r="I36" s="52">
        <f t="shared" si="14"/>
        <v>40636</v>
      </c>
      <c r="J36" s="50">
        <f t="shared" si="14"/>
        <v>38275</v>
      </c>
      <c r="K36" s="51">
        <f t="shared" si="14"/>
        <v>78911</v>
      </c>
      <c r="L36" s="52">
        <f t="shared" si="14"/>
        <v>4539260</v>
      </c>
      <c r="M36" s="400">
        <f t="shared" si="14"/>
        <v>4445526</v>
      </c>
      <c r="N36" s="414">
        <f t="shared" si="14"/>
        <v>8984786</v>
      </c>
      <c r="O36" s="49">
        <f t="shared" si="14"/>
        <v>28045228</v>
      </c>
    </row>
    <row r="37" spans="1:15" ht="18" customHeight="1" thickBot="1">
      <c r="A37" s="35" t="s">
        <v>148</v>
      </c>
      <c r="B37" s="48"/>
      <c r="C37" s="47">
        <f>SUM(C24:C34)</f>
        <v>20271953</v>
      </c>
      <c r="D37" s="44">
        <f aca="true" t="shared" si="15" ref="D37:O37">SUM(D24:D34)</f>
        <v>726013</v>
      </c>
      <c r="E37" s="380">
        <f t="shared" si="15"/>
        <v>20997966</v>
      </c>
      <c r="F37" s="46">
        <f t="shared" si="15"/>
        <v>4970886</v>
      </c>
      <c r="G37" s="44">
        <f t="shared" si="15"/>
        <v>4876710</v>
      </c>
      <c r="H37" s="45">
        <f t="shared" si="15"/>
        <v>9847596</v>
      </c>
      <c r="I37" s="46">
        <f t="shared" si="15"/>
        <v>46659</v>
      </c>
      <c r="J37" s="44">
        <f t="shared" si="15"/>
        <v>52500</v>
      </c>
      <c r="K37" s="45">
        <f t="shared" si="15"/>
        <v>99159</v>
      </c>
      <c r="L37" s="46">
        <f t="shared" si="15"/>
        <v>5017545</v>
      </c>
      <c r="M37" s="401">
        <f t="shared" si="15"/>
        <v>4929210</v>
      </c>
      <c r="N37" s="415">
        <f t="shared" si="15"/>
        <v>9946755</v>
      </c>
      <c r="O37" s="43">
        <f t="shared" si="15"/>
        <v>30944721</v>
      </c>
    </row>
    <row r="38" spans="1:15" ht="17.25" customHeight="1">
      <c r="A38" s="42" t="s">
        <v>2</v>
      </c>
      <c r="B38" s="41"/>
      <c r="C38" s="40"/>
      <c r="D38" s="39"/>
      <c r="E38" s="381"/>
      <c r="F38" s="40"/>
      <c r="G38" s="39"/>
      <c r="H38" s="37"/>
      <c r="I38" s="40"/>
      <c r="J38" s="39"/>
      <c r="K38" s="38"/>
      <c r="L38" s="85"/>
      <c r="M38" s="399"/>
      <c r="N38" s="416"/>
      <c r="O38" s="36"/>
    </row>
    <row r="39" spans="1:15" ht="17.25" customHeight="1">
      <c r="A39" s="35" t="s">
        <v>149</v>
      </c>
      <c r="B39" s="34"/>
      <c r="C39" s="438">
        <f>(C34/C21-1)*100</f>
        <v>9.636545779234918</v>
      </c>
      <c r="D39" s="439">
        <f aca="true" t="shared" si="16" ref="D39:O39">(D34/D21-1)*100</f>
        <v>-0.4170857640984349</v>
      </c>
      <c r="E39" s="440">
        <f t="shared" si="16"/>
        <v>9.229660314110655</v>
      </c>
      <c r="F39" s="438">
        <f t="shared" si="16"/>
        <v>6.791302212590855</v>
      </c>
      <c r="G39" s="441">
        <f t="shared" si="16"/>
        <v>6.0877345915604675</v>
      </c>
      <c r="H39" s="442">
        <f t="shared" si="16"/>
        <v>6.433678080481631</v>
      </c>
      <c r="I39" s="443">
        <f t="shared" si="16"/>
        <v>-16.078753076292042</v>
      </c>
      <c r="J39" s="439">
        <f t="shared" si="16"/>
        <v>41.589205397301356</v>
      </c>
      <c r="K39" s="444">
        <f t="shared" si="16"/>
        <v>11.42734553775744</v>
      </c>
      <c r="L39" s="443">
        <f t="shared" si="16"/>
        <v>6.593637738702962</v>
      </c>
      <c r="M39" s="445">
        <f t="shared" si="16"/>
        <v>6.358691050231036</v>
      </c>
      <c r="N39" s="446">
        <f t="shared" si="16"/>
        <v>6.4742739346642875</v>
      </c>
      <c r="O39" s="447">
        <f t="shared" si="16"/>
        <v>8.35274445150378</v>
      </c>
    </row>
    <row r="40" spans="1:15" ht="7.5" customHeight="1" thickBot="1">
      <c r="A40" s="33"/>
      <c r="B40" s="32"/>
      <c r="C40" s="31"/>
      <c r="D40" s="30"/>
      <c r="E40" s="382"/>
      <c r="F40" s="29"/>
      <c r="G40" s="27"/>
      <c r="H40" s="26"/>
      <c r="I40" s="29"/>
      <c r="J40" s="27"/>
      <c r="K40" s="28"/>
      <c r="L40" s="29"/>
      <c r="M40" s="402"/>
      <c r="N40" s="417"/>
      <c r="O40" s="25"/>
    </row>
    <row r="41" spans="1:15" ht="17.25" customHeight="1">
      <c r="A41" s="24" t="s">
        <v>1</v>
      </c>
      <c r="B41" s="23"/>
      <c r="C41" s="22"/>
      <c r="D41" s="21"/>
      <c r="E41" s="383"/>
      <c r="F41" s="20"/>
      <c r="G41" s="18"/>
      <c r="H41" s="17"/>
      <c r="I41" s="20"/>
      <c r="J41" s="18"/>
      <c r="K41" s="19"/>
      <c r="L41" s="20"/>
      <c r="M41" s="403"/>
      <c r="N41" s="418"/>
      <c r="O41" s="16"/>
    </row>
    <row r="42" spans="1:15" ht="17.25" customHeight="1" thickBot="1">
      <c r="A42" s="426" t="s">
        <v>150</v>
      </c>
      <c r="B42" s="15"/>
      <c r="C42" s="14">
        <f aca="true" t="shared" si="17" ref="C42:O42">(C37/C36-1)*100</f>
        <v>11.062452996811277</v>
      </c>
      <c r="D42" s="10">
        <f t="shared" si="17"/>
        <v>-10.112530658382967</v>
      </c>
      <c r="E42" s="384">
        <f t="shared" si="17"/>
        <v>10.165157764966825</v>
      </c>
      <c r="F42" s="14">
        <f t="shared" si="17"/>
        <v>10.497921142109234</v>
      </c>
      <c r="G42" s="13">
        <f t="shared" si="17"/>
        <v>10.651968766925224</v>
      </c>
      <c r="H42" s="9">
        <f t="shared" si="17"/>
        <v>10.574154701250581</v>
      </c>
      <c r="I42" s="12">
        <f t="shared" si="17"/>
        <v>14.821832857564733</v>
      </c>
      <c r="J42" s="10">
        <f t="shared" si="17"/>
        <v>37.165251469627705</v>
      </c>
      <c r="K42" s="11">
        <f t="shared" si="17"/>
        <v>25.659287044898683</v>
      </c>
      <c r="L42" s="12">
        <f t="shared" si="17"/>
        <v>10.536629318435153</v>
      </c>
      <c r="M42" s="404">
        <f t="shared" si="17"/>
        <v>10.88024229303799</v>
      </c>
      <c r="N42" s="419">
        <f t="shared" si="17"/>
        <v>10.706643430349928</v>
      </c>
      <c r="O42" s="8">
        <f t="shared" si="17"/>
        <v>10.338632297801254</v>
      </c>
    </row>
    <row r="43" spans="1:14" s="5" customFormat="1" ht="12.75" customHeight="1" thickTop="1">
      <c r="A43" s="84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84" t="s">
        <v>0</v>
      </c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4.25">
      <c r="C65525" s="2" t="e">
        <f>((C65521/C65508)-1)*100</f>
        <v>#DIV/0!</v>
      </c>
    </row>
  </sheetData>
  <sheetProtection/>
  <mergeCells count="13">
    <mergeCell ref="A11:A22"/>
    <mergeCell ref="A9:B9"/>
    <mergeCell ref="F9:H9"/>
    <mergeCell ref="C9:C10"/>
    <mergeCell ref="D9:D10"/>
    <mergeCell ref="A24:A34"/>
    <mergeCell ref="F7:N8"/>
    <mergeCell ref="I9:K9"/>
    <mergeCell ref="N1:O1"/>
    <mergeCell ref="C7:E7"/>
    <mergeCell ref="O7:O10"/>
    <mergeCell ref="E9:E10"/>
    <mergeCell ref="A4:O5"/>
  </mergeCells>
  <conditionalFormatting sqref="P39:IV39 P42:IV42">
    <cfRule type="cellIs" priority="4" dxfId="99" operator="lessThan" stopIfTrue="1">
      <formula>0</formula>
    </cfRule>
  </conditionalFormatting>
  <conditionalFormatting sqref="A39:B39 A42:B42">
    <cfRule type="cellIs" priority="1" dxfId="99" operator="lessThan" stopIfTrue="1">
      <formula>0</formula>
    </cfRule>
  </conditionalFormatting>
  <conditionalFormatting sqref="C38:O42">
    <cfRule type="cellIs" priority="2" dxfId="100" operator="lessThan" stopIfTrue="1">
      <formula>0</formula>
    </cfRule>
    <cfRule type="cellIs" priority="3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0">
      <selection activeCell="A24" sqref="A24:A34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0.421875" style="1" customWidth="1"/>
    <col min="4" max="4" width="11.421875" style="1" customWidth="1"/>
    <col min="5" max="5" width="9.421875" style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59" t="s">
        <v>27</v>
      </c>
      <c r="O1" s="559"/>
    </row>
    <row r="2" ht="5.25" customHeight="1"/>
    <row r="3" ht="4.5" customHeight="1" thickBot="1"/>
    <row r="4" spans="1:15" ht="13.5" customHeight="1" thickTop="1">
      <c r="A4" s="565" t="s">
        <v>31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7"/>
    </row>
    <row r="5" spans="1:15" ht="12.75" customHeight="1">
      <c r="A5" s="568"/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70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56" t="s">
        <v>25</v>
      </c>
      <c r="D7" s="557"/>
      <c r="E7" s="558"/>
      <c r="F7" s="552" t="s">
        <v>24</v>
      </c>
      <c r="G7" s="553"/>
      <c r="H7" s="553"/>
      <c r="I7" s="553"/>
      <c r="J7" s="553"/>
      <c r="K7" s="553"/>
      <c r="L7" s="553"/>
      <c r="M7" s="553"/>
      <c r="N7" s="580"/>
      <c r="O7" s="560" t="s">
        <v>23</v>
      </c>
    </row>
    <row r="8" spans="1:15" ht="3.75" customHeight="1" thickBot="1">
      <c r="A8" s="78"/>
      <c r="B8" s="77"/>
      <c r="C8" s="76"/>
      <c r="D8" s="75"/>
      <c r="E8" s="74"/>
      <c r="F8" s="554"/>
      <c r="G8" s="555"/>
      <c r="H8" s="555"/>
      <c r="I8" s="555"/>
      <c r="J8" s="555"/>
      <c r="K8" s="555"/>
      <c r="L8" s="555"/>
      <c r="M8" s="555"/>
      <c r="N8" s="581"/>
      <c r="O8" s="561"/>
    </row>
    <row r="9" spans="1:15" ht="21.75" customHeight="1" thickBot="1" thickTop="1">
      <c r="A9" s="574" t="s">
        <v>22</v>
      </c>
      <c r="B9" s="575"/>
      <c r="C9" s="576" t="s">
        <v>21</v>
      </c>
      <c r="D9" s="578" t="s">
        <v>20</v>
      </c>
      <c r="E9" s="563" t="s">
        <v>16</v>
      </c>
      <c r="F9" s="556" t="s">
        <v>21</v>
      </c>
      <c r="G9" s="557"/>
      <c r="H9" s="557"/>
      <c r="I9" s="556" t="s">
        <v>20</v>
      </c>
      <c r="J9" s="557"/>
      <c r="K9" s="558"/>
      <c r="L9" s="87" t="s">
        <v>19</v>
      </c>
      <c r="M9" s="86"/>
      <c r="N9" s="86"/>
      <c r="O9" s="561"/>
    </row>
    <row r="10" spans="1:15" s="67" customFormat="1" ht="18.75" customHeight="1" thickBot="1">
      <c r="A10" s="73"/>
      <c r="B10" s="72"/>
      <c r="C10" s="577"/>
      <c r="D10" s="579"/>
      <c r="E10" s="564"/>
      <c r="F10" s="70" t="s">
        <v>30</v>
      </c>
      <c r="G10" s="69" t="s">
        <v>29</v>
      </c>
      <c r="H10" s="68" t="s">
        <v>16</v>
      </c>
      <c r="I10" s="70" t="s">
        <v>30</v>
      </c>
      <c r="J10" s="69" t="s">
        <v>29</v>
      </c>
      <c r="K10" s="71" t="s">
        <v>16</v>
      </c>
      <c r="L10" s="70" t="s">
        <v>30</v>
      </c>
      <c r="M10" s="397" t="s">
        <v>29</v>
      </c>
      <c r="N10" s="458" t="s">
        <v>16</v>
      </c>
      <c r="O10" s="562"/>
    </row>
    <row r="11" spans="1:15" s="65" customFormat="1" ht="18.75" customHeight="1" thickTop="1">
      <c r="A11" s="571">
        <v>2014</v>
      </c>
      <c r="B11" s="475" t="s">
        <v>6</v>
      </c>
      <c r="C11" s="429">
        <v>10653.711999999998</v>
      </c>
      <c r="D11" s="430">
        <v>1017.6409999999993</v>
      </c>
      <c r="E11" s="375">
        <f aca="true" t="shared" si="0" ref="E11:E24">D11+C11</f>
        <v>11671.352999999997</v>
      </c>
      <c r="F11" s="429">
        <v>25908.55299999999</v>
      </c>
      <c r="G11" s="431">
        <v>12976.106999999996</v>
      </c>
      <c r="H11" s="432">
        <f aca="true" t="shared" si="1" ref="H11:H22">G11+F11</f>
        <v>38884.65999999999</v>
      </c>
      <c r="I11" s="433">
        <v>4100.289</v>
      </c>
      <c r="J11" s="434">
        <v>1868.2300000000005</v>
      </c>
      <c r="K11" s="435">
        <f aca="true" t="shared" si="2" ref="K11:K22">J11+I11</f>
        <v>5968.519</v>
      </c>
      <c r="L11" s="436">
        <f aca="true" t="shared" si="3" ref="L11:N24">I11+F11</f>
        <v>30008.84199999999</v>
      </c>
      <c r="M11" s="437">
        <f t="shared" si="3"/>
        <v>14844.336999999996</v>
      </c>
      <c r="N11" s="411">
        <f t="shared" si="3"/>
        <v>44853.17899999999</v>
      </c>
      <c r="O11" s="66">
        <f aca="true" t="shared" si="4" ref="O11:O24">N11+E11</f>
        <v>56524.531999999985</v>
      </c>
    </row>
    <row r="12" spans="1:15" ht="18.75" customHeight="1">
      <c r="A12" s="572"/>
      <c r="B12" s="475" t="s">
        <v>5</v>
      </c>
      <c r="C12" s="52">
        <v>10965.95799999999</v>
      </c>
      <c r="D12" s="61">
        <v>836.9979999999988</v>
      </c>
      <c r="E12" s="376">
        <f t="shared" si="0"/>
        <v>11802.95599999999</v>
      </c>
      <c r="F12" s="52">
        <v>26864.515999999992</v>
      </c>
      <c r="G12" s="50">
        <v>13515.879</v>
      </c>
      <c r="H12" s="56">
        <f t="shared" si="1"/>
        <v>40380.39499999999</v>
      </c>
      <c r="I12" s="59">
        <v>3039.6059999999993</v>
      </c>
      <c r="J12" s="58">
        <v>1770.657</v>
      </c>
      <c r="K12" s="57">
        <f t="shared" si="2"/>
        <v>4810.262999999999</v>
      </c>
      <c r="L12" s="352">
        <f t="shared" si="3"/>
        <v>29904.121999999992</v>
      </c>
      <c r="M12" s="398">
        <f t="shared" si="3"/>
        <v>15286.536</v>
      </c>
      <c r="N12" s="412">
        <f t="shared" si="3"/>
        <v>45190.65799999999</v>
      </c>
      <c r="O12" s="55">
        <f t="shared" si="4"/>
        <v>56993.61399999998</v>
      </c>
    </row>
    <row r="13" spans="1:15" ht="18.75" customHeight="1">
      <c r="A13" s="572"/>
      <c r="B13" s="475" t="s">
        <v>4</v>
      </c>
      <c r="C13" s="52">
        <v>11596.465999999988</v>
      </c>
      <c r="D13" s="61">
        <v>1472.229</v>
      </c>
      <c r="E13" s="376">
        <f t="shared" si="0"/>
        <v>13068.694999999987</v>
      </c>
      <c r="F13" s="52">
        <v>24265.558000000005</v>
      </c>
      <c r="G13" s="50">
        <v>15489.086999999994</v>
      </c>
      <c r="H13" s="56">
        <f t="shared" si="1"/>
        <v>39754.645</v>
      </c>
      <c r="I13" s="352">
        <v>2973.897</v>
      </c>
      <c r="J13" s="58">
        <v>2387.3499999999995</v>
      </c>
      <c r="K13" s="57">
        <f t="shared" si="2"/>
        <v>5361.246999999999</v>
      </c>
      <c r="L13" s="352">
        <f t="shared" si="3"/>
        <v>27239.455000000005</v>
      </c>
      <c r="M13" s="398">
        <f t="shared" si="3"/>
        <v>17876.436999999994</v>
      </c>
      <c r="N13" s="412">
        <f t="shared" si="3"/>
        <v>45115.89199999999</v>
      </c>
      <c r="O13" s="55">
        <f t="shared" si="4"/>
        <v>58184.58699999998</v>
      </c>
    </row>
    <row r="14" spans="1:15" ht="18.75" customHeight="1">
      <c r="A14" s="572"/>
      <c r="B14" s="475" t="s">
        <v>15</v>
      </c>
      <c r="C14" s="52">
        <v>11967.662999999997</v>
      </c>
      <c r="D14" s="61">
        <v>1041.5179999999993</v>
      </c>
      <c r="E14" s="376">
        <f t="shared" si="0"/>
        <v>13009.180999999997</v>
      </c>
      <c r="F14" s="52">
        <v>31124.71500000001</v>
      </c>
      <c r="G14" s="50">
        <v>14376.518000000002</v>
      </c>
      <c r="H14" s="56">
        <f t="shared" si="1"/>
        <v>45501.233000000015</v>
      </c>
      <c r="I14" s="59">
        <v>6392.021</v>
      </c>
      <c r="J14" s="58">
        <v>2681.583</v>
      </c>
      <c r="K14" s="57">
        <f t="shared" si="2"/>
        <v>9073.604</v>
      </c>
      <c r="L14" s="352">
        <f t="shared" si="3"/>
        <v>37516.73600000001</v>
      </c>
      <c r="M14" s="398">
        <f t="shared" si="3"/>
        <v>17058.101000000002</v>
      </c>
      <c r="N14" s="412">
        <f t="shared" si="3"/>
        <v>54574.837000000014</v>
      </c>
      <c r="O14" s="55">
        <f t="shared" si="4"/>
        <v>67584.01800000001</v>
      </c>
    </row>
    <row r="15" spans="1:15" s="65" customFormat="1" ht="18.75" customHeight="1">
      <c r="A15" s="572"/>
      <c r="B15" s="475" t="s">
        <v>14</v>
      </c>
      <c r="C15" s="52">
        <v>13462.749000000005</v>
      </c>
      <c r="D15" s="61">
        <v>1292.659999999999</v>
      </c>
      <c r="E15" s="376">
        <f t="shared" si="0"/>
        <v>14755.409000000003</v>
      </c>
      <c r="F15" s="52">
        <v>29412.062999999995</v>
      </c>
      <c r="G15" s="50">
        <v>15499.041999999998</v>
      </c>
      <c r="H15" s="56">
        <f t="shared" si="1"/>
        <v>44911.104999999996</v>
      </c>
      <c r="I15" s="59">
        <v>3798.7889999999998</v>
      </c>
      <c r="J15" s="58">
        <v>1374.618</v>
      </c>
      <c r="K15" s="57">
        <f t="shared" si="2"/>
        <v>5173.406999999999</v>
      </c>
      <c r="L15" s="352">
        <f t="shared" si="3"/>
        <v>33210.85199999999</v>
      </c>
      <c r="M15" s="398">
        <f t="shared" si="3"/>
        <v>16873.659999999996</v>
      </c>
      <c r="N15" s="412">
        <f t="shared" si="3"/>
        <v>50084.511999999995</v>
      </c>
      <c r="O15" s="55">
        <f t="shared" si="4"/>
        <v>64839.921</v>
      </c>
    </row>
    <row r="16" spans="1:15" s="372" customFormat="1" ht="18.75" customHeight="1">
      <c r="A16" s="572"/>
      <c r="B16" s="476" t="s">
        <v>13</v>
      </c>
      <c r="C16" s="52">
        <v>10812.916000000012</v>
      </c>
      <c r="D16" s="61">
        <v>984.2469999999993</v>
      </c>
      <c r="E16" s="376">
        <f t="shared" si="0"/>
        <v>11797.163000000011</v>
      </c>
      <c r="F16" s="52">
        <v>24516.002000000008</v>
      </c>
      <c r="G16" s="50">
        <v>14249.827</v>
      </c>
      <c r="H16" s="56">
        <f t="shared" si="1"/>
        <v>38765.829000000005</v>
      </c>
      <c r="I16" s="59">
        <v>2606.201</v>
      </c>
      <c r="J16" s="58">
        <v>1012.798</v>
      </c>
      <c r="K16" s="57">
        <f t="shared" si="2"/>
        <v>3618.999</v>
      </c>
      <c r="L16" s="352">
        <f t="shared" si="3"/>
        <v>27122.20300000001</v>
      </c>
      <c r="M16" s="398">
        <f t="shared" si="3"/>
        <v>15262.625</v>
      </c>
      <c r="N16" s="412">
        <f t="shared" si="3"/>
        <v>42384.82800000001</v>
      </c>
      <c r="O16" s="55">
        <f t="shared" si="4"/>
        <v>54181.99100000002</v>
      </c>
    </row>
    <row r="17" spans="1:15" s="385" customFormat="1" ht="18.75" customHeight="1">
      <c r="A17" s="572"/>
      <c r="B17" s="475" t="s">
        <v>12</v>
      </c>
      <c r="C17" s="52">
        <v>12867.35100000001</v>
      </c>
      <c r="D17" s="61">
        <v>1137.2699999999998</v>
      </c>
      <c r="E17" s="376">
        <f t="shared" si="0"/>
        <v>14004.62100000001</v>
      </c>
      <c r="F17" s="52">
        <v>26669.356</v>
      </c>
      <c r="G17" s="50">
        <v>16662.765000000003</v>
      </c>
      <c r="H17" s="56">
        <f t="shared" si="1"/>
        <v>43332.121</v>
      </c>
      <c r="I17" s="59">
        <v>2481.192</v>
      </c>
      <c r="J17" s="58">
        <v>1233.7810000000002</v>
      </c>
      <c r="K17" s="57">
        <f t="shared" si="2"/>
        <v>3714.973</v>
      </c>
      <c r="L17" s="352">
        <f t="shared" si="3"/>
        <v>29150.548</v>
      </c>
      <c r="M17" s="398">
        <f t="shared" si="3"/>
        <v>17896.546000000002</v>
      </c>
      <c r="N17" s="412">
        <f t="shared" si="3"/>
        <v>47047.094</v>
      </c>
      <c r="O17" s="55">
        <f t="shared" si="4"/>
        <v>61051.71500000001</v>
      </c>
    </row>
    <row r="18" spans="1:15" s="396" customFormat="1" ht="18.75" customHeight="1">
      <c r="A18" s="572"/>
      <c r="B18" s="475" t="s">
        <v>11</v>
      </c>
      <c r="C18" s="52">
        <v>12532.27700000001</v>
      </c>
      <c r="D18" s="61">
        <v>1221.5119999999993</v>
      </c>
      <c r="E18" s="376">
        <f t="shared" si="0"/>
        <v>13753.789000000008</v>
      </c>
      <c r="F18" s="52">
        <v>27904.09700000001</v>
      </c>
      <c r="G18" s="50">
        <v>18698.69400000001</v>
      </c>
      <c r="H18" s="56">
        <f t="shared" si="1"/>
        <v>46602.79100000002</v>
      </c>
      <c r="I18" s="59">
        <v>2572.136</v>
      </c>
      <c r="J18" s="58">
        <v>1004.0490000000001</v>
      </c>
      <c r="K18" s="57">
        <f t="shared" si="2"/>
        <v>3576.185</v>
      </c>
      <c r="L18" s="352">
        <f t="shared" si="3"/>
        <v>30476.233000000007</v>
      </c>
      <c r="M18" s="398">
        <f t="shared" si="3"/>
        <v>19702.74300000001</v>
      </c>
      <c r="N18" s="412">
        <f t="shared" si="3"/>
        <v>50178.97600000002</v>
      </c>
      <c r="O18" s="55">
        <f t="shared" si="4"/>
        <v>63932.76500000003</v>
      </c>
    </row>
    <row r="19" spans="1:15" ht="18.75" customHeight="1">
      <c r="A19" s="572"/>
      <c r="B19" s="475" t="s">
        <v>10</v>
      </c>
      <c r="C19" s="52">
        <v>12734.114000000005</v>
      </c>
      <c r="D19" s="61">
        <v>1221.9419999999993</v>
      </c>
      <c r="E19" s="376">
        <f t="shared" si="0"/>
        <v>13956.056000000004</v>
      </c>
      <c r="F19" s="52">
        <v>26812.660000000003</v>
      </c>
      <c r="G19" s="50">
        <v>17190.136</v>
      </c>
      <c r="H19" s="56">
        <f t="shared" si="1"/>
        <v>44002.796</v>
      </c>
      <c r="I19" s="59">
        <v>3099.704</v>
      </c>
      <c r="J19" s="58">
        <v>854.8979999999999</v>
      </c>
      <c r="K19" s="57">
        <f t="shared" si="2"/>
        <v>3954.602</v>
      </c>
      <c r="L19" s="352">
        <f t="shared" si="3"/>
        <v>29912.364000000005</v>
      </c>
      <c r="M19" s="398">
        <f t="shared" si="3"/>
        <v>18045.034</v>
      </c>
      <c r="N19" s="412">
        <f t="shared" si="3"/>
        <v>47957.398</v>
      </c>
      <c r="O19" s="55">
        <f t="shared" si="4"/>
        <v>61913.454000000005</v>
      </c>
    </row>
    <row r="20" spans="1:15" s="405" customFormat="1" ht="18.75" customHeight="1">
      <c r="A20" s="572"/>
      <c r="B20" s="475" t="s">
        <v>9</v>
      </c>
      <c r="C20" s="52">
        <v>13366.862000000008</v>
      </c>
      <c r="D20" s="61">
        <v>1316.7149999999995</v>
      </c>
      <c r="E20" s="376">
        <f t="shared" si="0"/>
        <v>14683.577000000008</v>
      </c>
      <c r="F20" s="52">
        <v>28769.614999999998</v>
      </c>
      <c r="G20" s="50">
        <v>18602.625000000015</v>
      </c>
      <c r="H20" s="56">
        <f t="shared" si="1"/>
        <v>47372.24000000001</v>
      </c>
      <c r="I20" s="59">
        <v>4645.633</v>
      </c>
      <c r="J20" s="58">
        <v>2074.9030000000002</v>
      </c>
      <c r="K20" s="57">
        <f t="shared" si="2"/>
        <v>6720.536</v>
      </c>
      <c r="L20" s="352">
        <f t="shared" si="3"/>
        <v>33415.248</v>
      </c>
      <c r="M20" s="398">
        <f t="shared" si="3"/>
        <v>20677.528000000013</v>
      </c>
      <c r="N20" s="412">
        <f t="shared" si="3"/>
        <v>54092.77600000001</v>
      </c>
      <c r="O20" s="55">
        <f t="shared" si="4"/>
        <v>68776.35300000002</v>
      </c>
    </row>
    <row r="21" spans="1:15" s="54" customFormat="1" ht="18.75" customHeight="1">
      <c r="A21" s="572"/>
      <c r="B21" s="475" t="s">
        <v>8</v>
      </c>
      <c r="C21" s="52">
        <v>13158.135000000017</v>
      </c>
      <c r="D21" s="61">
        <v>1207.3129999999999</v>
      </c>
      <c r="E21" s="376">
        <f t="shared" si="0"/>
        <v>14365.448000000017</v>
      </c>
      <c r="F21" s="52">
        <v>29066.886</v>
      </c>
      <c r="G21" s="50">
        <v>19462.78</v>
      </c>
      <c r="H21" s="56">
        <f t="shared" si="1"/>
        <v>48529.666</v>
      </c>
      <c r="I21" s="59">
        <v>2189.119</v>
      </c>
      <c r="J21" s="58">
        <v>1200.839</v>
      </c>
      <c r="K21" s="57">
        <f t="shared" si="2"/>
        <v>3389.958</v>
      </c>
      <c r="L21" s="352">
        <f t="shared" si="3"/>
        <v>31256.004999999997</v>
      </c>
      <c r="M21" s="398">
        <f t="shared" si="3"/>
        <v>20663.619</v>
      </c>
      <c r="N21" s="412">
        <f t="shared" si="3"/>
        <v>51919.623999999996</v>
      </c>
      <c r="O21" s="55">
        <f t="shared" si="4"/>
        <v>66285.07200000001</v>
      </c>
    </row>
    <row r="22" spans="1:15" ht="18.75" customHeight="1" thickBot="1">
      <c r="A22" s="573"/>
      <c r="B22" s="475" t="s">
        <v>7</v>
      </c>
      <c r="C22" s="52">
        <v>14296.916999999994</v>
      </c>
      <c r="D22" s="61">
        <v>1512.6399999999996</v>
      </c>
      <c r="E22" s="376">
        <f t="shared" si="0"/>
        <v>15809.556999999993</v>
      </c>
      <c r="F22" s="52">
        <v>27449.472000000005</v>
      </c>
      <c r="G22" s="50">
        <v>18554.537999999993</v>
      </c>
      <c r="H22" s="56">
        <f t="shared" si="1"/>
        <v>46004.009999999995</v>
      </c>
      <c r="I22" s="59">
        <v>914.3299999999999</v>
      </c>
      <c r="J22" s="58">
        <v>678.777</v>
      </c>
      <c r="K22" s="57">
        <f t="shared" si="2"/>
        <v>1593.107</v>
      </c>
      <c r="L22" s="352">
        <f t="shared" si="3"/>
        <v>28363.802000000003</v>
      </c>
      <c r="M22" s="398">
        <f t="shared" si="3"/>
        <v>19233.314999999995</v>
      </c>
      <c r="N22" s="412">
        <f t="shared" si="3"/>
        <v>47597.117</v>
      </c>
      <c r="O22" s="55">
        <f t="shared" si="4"/>
        <v>63406.67399999999</v>
      </c>
    </row>
    <row r="23" spans="1:15" ht="3.75" customHeight="1">
      <c r="A23" s="64"/>
      <c r="B23" s="477"/>
      <c r="C23" s="63"/>
      <c r="D23" s="62"/>
      <c r="E23" s="377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399">
        <f t="shared" si="3"/>
        <v>0</v>
      </c>
      <c r="N23" s="413">
        <f t="shared" si="3"/>
        <v>0</v>
      </c>
      <c r="O23" s="36">
        <f t="shared" si="4"/>
        <v>0</v>
      </c>
    </row>
    <row r="24" spans="1:15" ht="19.5" customHeight="1">
      <c r="A24" s="571">
        <v>2015</v>
      </c>
      <c r="B24" s="478" t="s">
        <v>6</v>
      </c>
      <c r="C24" s="52">
        <v>11422.357000000005</v>
      </c>
      <c r="D24" s="61">
        <v>893.5599999999994</v>
      </c>
      <c r="E24" s="376">
        <f t="shared" si="0"/>
        <v>12315.917000000005</v>
      </c>
      <c r="F24" s="60">
        <v>27552.825000000008</v>
      </c>
      <c r="G24" s="50">
        <v>14248.001999999999</v>
      </c>
      <c r="H24" s="56">
        <f aca="true" t="shared" si="5" ref="H24:H30">G24+F24</f>
        <v>41800.827000000005</v>
      </c>
      <c r="I24" s="59">
        <v>3310.6169999999997</v>
      </c>
      <c r="J24" s="58">
        <v>1058.1740000000002</v>
      </c>
      <c r="K24" s="57">
        <f aca="true" t="shared" si="6" ref="K24:K29">J24+I24</f>
        <v>4368.791</v>
      </c>
      <c r="L24" s="352">
        <f t="shared" si="3"/>
        <v>30863.442000000006</v>
      </c>
      <c r="M24" s="398">
        <f t="shared" si="3"/>
        <v>15306.176</v>
      </c>
      <c r="N24" s="412">
        <f t="shared" si="3"/>
        <v>46169.618</v>
      </c>
      <c r="O24" s="55">
        <f t="shared" si="4"/>
        <v>58485.535</v>
      </c>
    </row>
    <row r="25" spans="1:15" ht="19.5" customHeight="1">
      <c r="A25" s="571"/>
      <c r="B25" s="478" t="s">
        <v>5</v>
      </c>
      <c r="C25" s="52">
        <v>11591.259999999997</v>
      </c>
      <c r="D25" s="61">
        <v>968.0126000000004</v>
      </c>
      <c r="E25" s="376">
        <f aca="true" t="shared" si="7" ref="E25:E30">D25+C25</f>
        <v>12559.272599999997</v>
      </c>
      <c r="F25" s="60">
        <v>27124.277999999988</v>
      </c>
      <c r="G25" s="50">
        <v>14538.316000000006</v>
      </c>
      <c r="H25" s="56">
        <f t="shared" si="5"/>
        <v>41662.594</v>
      </c>
      <c r="I25" s="59">
        <v>5137.088</v>
      </c>
      <c r="J25" s="58">
        <v>975.6529999999999</v>
      </c>
      <c r="K25" s="57">
        <f t="shared" si="6"/>
        <v>6112.741</v>
      </c>
      <c r="L25" s="352">
        <f aca="true" t="shared" si="8" ref="L25:N26">I25+F25</f>
        <v>32261.365999999987</v>
      </c>
      <c r="M25" s="398">
        <f t="shared" si="8"/>
        <v>15513.969000000006</v>
      </c>
      <c r="N25" s="412">
        <f t="shared" si="8"/>
        <v>47775.335</v>
      </c>
      <c r="O25" s="55">
        <f aca="true" t="shared" si="9" ref="O25:O30">N25+E25</f>
        <v>60334.607599999996</v>
      </c>
    </row>
    <row r="26" spans="1:15" ht="19.5" customHeight="1">
      <c r="A26" s="571"/>
      <c r="B26" s="478" t="s">
        <v>4</v>
      </c>
      <c r="C26" s="52">
        <v>13973.525</v>
      </c>
      <c r="D26" s="61">
        <v>1109.356999999999</v>
      </c>
      <c r="E26" s="376">
        <f t="shared" si="7"/>
        <v>15082.881999999998</v>
      </c>
      <c r="F26" s="60">
        <v>28377.528000000006</v>
      </c>
      <c r="G26" s="50">
        <v>16314.130000000005</v>
      </c>
      <c r="H26" s="56">
        <f t="shared" si="5"/>
        <v>44691.65800000001</v>
      </c>
      <c r="I26" s="59">
        <v>3826.87</v>
      </c>
      <c r="J26" s="58">
        <v>2381.3109999999997</v>
      </c>
      <c r="K26" s="57">
        <f t="shared" si="6"/>
        <v>6208.181</v>
      </c>
      <c r="L26" s="352">
        <f t="shared" si="8"/>
        <v>32204.398000000005</v>
      </c>
      <c r="M26" s="398">
        <f t="shared" si="8"/>
        <v>18695.441000000006</v>
      </c>
      <c r="N26" s="412">
        <f t="shared" si="8"/>
        <v>50899.83900000001</v>
      </c>
      <c r="O26" s="55">
        <f t="shared" si="9"/>
        <v>65982.721</v>
      </c>
    </row>
    <row r="27" spans="1:15" ht="19.5" customHeight="1">
      <c r="A27" s="571"/>
      <c r="B27" s="478" t="s">
        <v>15</v>
      </c>
      <c r="C27" s="52">
        <v>12208.576999999994</v>
      </c>
      <c r="D27" s="61">
        <v>964.9569999999997</v>
      </c>
      <c r="E27" s="376">
        <f t="shared" si="7"/>
        <v>13173.533999999994</v>
      </c>
      <c r="F27" s="60">
        <v>29626.566000000006</v>
      </c>
      <c r="G27" s="50">
        <v>14850.063000000002</v>
      </c>
      <c r="H27" s="56">
        <f t="shared" si="5"/>
        <v>44476.62900000001</v>
      </c>
      <c r="I27" s="59">
        <v>7135.207</v>
      </c>
      <c r="J27" s="58">
        <v>1884.4250000000002</v>
      </c>
      <c r="K27" s="57">
        <f t="shared" si="6"/>
        <v>9019.632000000001</v>
      </c>
      <c r="L27" s="352">
        <f aca="true" t="shared" si="10" ref="L27:N29">I27+F27</f>
        <v>36761.77300000001</v>
      </c>
      <c r="M27" s="398">
        <f t="shared" si="10"/>
        <v>16734.488</v>
      </c>
      <c r="N27" s="412">
        <f t="shared" si="10"/>
        <v>53496.26100000001</v>
      </c>
      <c r="O27" s="55">
        <f t="shared" si="9"/>
        <v>66669.79500000001</v>
      </c>
    </row>
    <row r="28" spans="1:15" ht="19.5" customHeight="1">
      <c r="A28" s="571"/>
      <c r="B28" s="478" t="s">
        <v>14</v>
      </c>
      <c r="C28" s="52">
        <v>13080.334000000003</v>
      </c>
      <c r="D28" s="61">
        <v>1159.193999999999</v>
      </c>
      <c r="E28" s="376">
        <f t="shared" si="7"/>
        <v>14239.528000000002</v>
      </c>
      <c r="F28" s="60">
        <v>29504.54599999999</v>
      </c>
      <c r="G28" s="50">
        <v>16065.203999999998</v>
      </c>
      <c r="H28" s="56">
        <f t="shared" si="5"/>
        <v>45569.749999999985</v>
      </c>
      <c r="I28" s="59">
        <v>4039.4820000000004</v>
      </c>
      <c r="J28" s="58">
        <v>1740.6999999999998</v>
      </c>
      <c r="K28" s="57">
        <f t="shared" si="6"/>
        <v>5780.182000000001</v>
      </c>
      <c r="L28" s="352">
        <f t="shared" si="10"/>
        <v>33544.02799999999</v>
      </c>
      <c r="M28" s="398">
        <f t="shared" si="10"/>
        <v>17805.904</v>
      </c>
      <c r="N28" s="412">
        <f t="shared" si="10"/>
        <v>51349.931999999986</v>
      </c>
      <c r="O28" s="55">
        <f t="shared" si="9"/>
        <v>65589.45999999999</v>
      </c>
    </row>
    <row r="29" spans="1:15" ht="19.5" customHeight="1">
      <c r="A29" s="571"/>
      <c r="B29" s="478" t="s">
        <v>13</v>
      </c>
      <c r="C29" s="52">
        <v>12352.007000000001</v>
      </c>
      <c r="D29" s="61">
        <v>1306.6719999999996</v>
      </c>
      <c r="E29" s="376">
        <f t="shared" si="7"/>
        <v>13658.679</v>
      </c>
      <c r="F29" s="60">
        <v>25557.666000000005</v>
      </c>
      <c r="G29" s="50">
        <v>15181.581999999993</v>
      </c>
      <c r="H29" s="56">
        <f t="shared" si="5"/>
        <v>40739.248</v>
      </c>
      <c r="I29" s="59">
        <v>3415.4640000000004</v>
      </c>
      <c r="J29" s="58">
        <v>1376.77</v>
      </c>
      <c r="K29" s="57">
        <f t="shared" si="6"/>
        <v>4792.234</v>
      </c>
      <c r="L29" s="352">
        <f t="shared" si="10"/>
        <v>28973.130000000005</v>
      </c>
      <c r="M29" s="398">
        <f t="shared" si="10"/>
        <v>16558.35199999999</v>
      </c>
      <c r="N29" s="412">
        <f t="shared" si="10"/>
        <v>45531.482</v>
      </c>
      <c r="O29" s="55">
        <f t="shared" si="9"/>
        <v>59190.16100000001</v>
      </c>
    </row>
    <row r="30" spans="1:15" ht="19.5" customHeight="1">
      <c r="A30" s="571"/>
      <c r="B30" s="478" t="s">
        <v>12</v>
      </c>
      <c r="C30" s="52">
        <v>14170.993999999995</v>
      </c>
      <c r="D30" s="61">
        <v>1403.0439999999994</v>
      </c>
      <c r="E30" s="376">
        <f t="shared" si="7"/>
        <v>15574.037999999995</v>
      </c>
      <c r="F30" s="60">
        <v>26989.00799999999</v>
      </c>
      <c r="G30" s="50">
        <v>16475.081</v>
      </c>
      <c r="H30" s="56">
        <f t="shared" si="5"/>
        <v>43464.08899999999</v>
      </c>
      <c r="I30" s="59">
        <v>2718.3680000000004</v>
      </c>
      <c r="J30" s="58">
        <v>1373.1100000000001</v>
      </c>
      <c r="K30" s="57">
        <f>J30+I30</f>
        <v>4091.4780000000005</v>
      </c>
      <c r="L30" s="352">
        <f aca="true" t="shared" si="11" ref="L30:N33">I30+F30</f>
        <v>29707.37599999999</v>
      </c>
      <c r="M30" s="398">
        <f t="shared" si="11"/>
        <v>17848.191</v>
      </c>
      <c r="N30" s="412">
        <f t="shared" si="11"/>
        <v>47555.566999999995</v>
      </c>
      <c r="O30" s="55">
        <f t="shared" si="9"/>
        <v>63129.60499999999</v>
      </c>
    </row>
    <row r="31" spans="1:15" ht="19.5" customHeight="1">
      <c r="A31" s="571"/>
      <c r="B31" s="478" t="s">
        <v>11</v>
      </c>
      <c r="C31" s="52">
        <v>14005.046999999999</v>
      </c>
      <c r="D31" s="61">
        <v>1545.9399999999994</v>
      </c>
      <c r="E31" s="376">
        <f>D31+C31</f>
        <v>15550.986999999997</v>
      </c>
      <c r="F31" s="60">
        <v>26303.153000000002</v>
      </c>
      <c r="G31" s="50">
        <v>15953.664</v>
      </c>
      <c r="H31" s="56">
        <f>G31+F31</f>
        <v>42256.817</v>
      </c>
      <c r="I31" s="59">
        <v>2521.7970000000005</v>
      </c>
      <c r="J31" s="58">
        <v>964.207</v>
      </c>
      <c r="K31" s="57">
        <f>J31+I31</f>
        <v>3486.0040000000004</v>
      </c>
      <c r="L31" s="352">
        <f t="shared" si="11"/>
        <v>28824.950000000004</v>
      </c>
      <c r="M31" s="398">
        <f t="shared" si="11"/>
        <v>16917.871</v>
      </c>
      <c r="N31" s="412">
        <f t="shared" si="11"/>
        <v>45742.821</v>
      </c>
      <c r="O31" s="55">
        <f>N31+E31</f>
        <v>61293.808000000005</v>
      </c>
    </row>
    <row r="32" spans="1:15" ht="19.5" customHeight="1">
      <c r="A32" s="571"/>
      <c r="B32" s="478" t="s">
        <v>10</v>
      </c>
      <c r="C32" s="52">
        <v>15249.55800000002</v>
      </c>
      <c r="D32" s="61">
        <v>1550.0459999999994</v>
      </c>
      <c r="E32" s="376">
        <f>D32+C32</f>
        <v>16799.604000000018</v>
      </c>
      <c r="F32" s="60">
        <v>25300.704999999998</v>
      </c>
      <c r="G32" s="50">
        <v>14667.309</v>
      </c>
      <c r="H32" s="56">
        <f>G32+F32</f>
        <v>39968.013999999996</v>
      </c>
      <c r="I32" s="59">
        <v>6098.961</v>
      </c>
      <c r="J32" s="58">
        <v>2391.16</v>
      </c>
      <c r="K32" s="57">
        <f>J32+I32</f>
        <v>8490.121</v>
      </c>
      <c r="L32" s="352">
        <f t="shared" si="11"/>
        <v>31399.665999999997</v>
      </c>
      <c r="M32" s="398">
        <f t="shared" si="11"/>
        <v>17058.468999999997</v>
      </c>
      <c r="N32" s="412">
        <f t="shared" si="11"/>
        <v>48458.134999999995</v>
      </c>
      <c r="O32" s="55">
        <f>N32+E32</f>
        <v>65257.739000000016</v>
      </c>
    </row>
    <row r="33" spans="1:15" ht="19.5" customHeight="1">
      <c r="A33" s="571"/>
      <c r="B33" s="478" t="s">
        <v>9</v>
      </c>
      <c r="C33" s="52">
        <v>15225.129000000006</v>
      </c>
      <c r="D33" s="61">
        <v>1540.7509999999993</v>
      </c>
      <c r="E33" s="376">
        <f>D33+C33</f>
        <v>16765.880000000005</v>
      </c>
      <c r="F33" s="60">
        <v>27567.141999999993</v>
      </c>
      <c r="G33" s="50">
        <v>17447.574000000004</v>
      </c>
      <c r="H33" s="56">
        <f>G33+F33</f>
        <v>45014.716</v>
      </c>
      <c r="I33" s="59">
        <v>5377.886</v>
      </c>
      <c r="J33" s="58">
        <v>1382.7149999999997</v>
      </c>
      <c r="K33" s="57">
        <f>J33+I33</f>
        <v>6760.601000000001</v>
      </c>
      <c r="L33" s="352">
        <f t="shared" si="11"/>
        <v>32945.02799999999</v>
      </c>
      <c r="M33" s="398">
        <f t="shared" si="11"/>
        <v>18830.289000000004</v>
      </c>
      <c r="N33" s="412">
        <f t="shared" si="11"/>
        <v>51775.317</v>
      </c>
      <c r="O33" s="55">
        <f>N33+E33</f>
        <v>68541.19700000001</v>
      </c>
    </row>
    <row r="34" spans="1:15" ht="19.5" customHeight="1" thickBot="1">
      <c r="A34" s="733"/>
      <c r="B34" s="478" t="s">
        <v>8</v>
      </c>
      <c r="C34" s="52">
        <v>14331.955999999995</v>
      </c>
      <c r="D34" s="61">
        <v>1504.1529999999996</v>
      </c>
      <c r="E34" s="376">
        <f>D34+C34</f>
        <v>15836.108999999995</v>
      </c>
      <c r="F34" s="60">
        <v>27054.063999999995</v>
      </c>
      <c r="G34" s="50">
        <v>18019.521</v>
      </c>
      <c r="H34" s="56">
        <f>G34+F34</f>
        <v>45073.58499999999</v>
      </c>
      <c r="I34" s="59">
        <v>3403.6280000000006</v>
      </c>
      <c r="J34" s="58">
        <v>1664.5280000000002</v>
      </c>
      <c r="K34" s="57">
        <f>J34+I34</f>
        <v>5068.156000000001</v>
      </c>
      <c r="L34" s="352">
        <f>I34+F34</f>
        <v>30457.691999999995</v>
      </c>
      <c r="M34" s="398">
        <f>J34+G34</f>
        <v>19684.049</v>
      </c>
      <c r="N34" s="412">
        <f>K34+H34</f>
        <v>50141.740999999995</v>
      </c>
      <c r="O34" s="55">
        <f>N34+E34</f>
        <v>65977.84999999999</v>
      </c>
    </row>
    <row r="35" spans="1:15" ht="18" customHeight="1">
      <c r="A35" s="53" t="s">
        <v>3</v>
      </c>
      <c r="B35" s="41"/>
      <c r="C35" s="40"/>
      <c r="D35" s="39"/>
      <c r="E35" s="378"/>
      <c r="F35" s="40"/>
      <c r="G35" s="39"/>
      <c r="H35" s="38"/>
      <c r="I35" s="40"/>
      <c r="J35" s="39"/>
      <c r="K35" s="38"/>
      <c r="L35" s="85"/>
      <c r="M35" s="399"/>
      <c r="N35" s="413"/>
      <c r="O35" s="36"/>
    </row>
    <row r="36" spans="1:15" ht="18" customHeight="1">
      <c r="A36" s="35" t="s">
        <v>147</v>
      </c>
      <c r="B36" s="48"/>
      <c r="C36" s="52">
        <f>SUM(C11:C21)</f>
        <v>134118.20300000004</v>
      </c>
      <c r="D36" s="50">
        <f aca="true" t="shared" si="12" ref="D36:O36">SUM(D11:D21)</f>
        <v>12750.044999999995</v>
      </c>
      <c r="E36" s="379">
        <f t="shared" si="12"/>
        <v>146868.24800000002</v>
      </c>
      <c r="F36" s="52">
        <f t="shared" si="12"/>
        <v>301314.021</v>
      </c>
      <c r="G36" s="50">
        <f t="shared" si="12"/>
        <v>176723.46</v>
      </c>
      <c r="H36" s="51">
        <f t="shared" si="12"/>
        <v>478037.481</v>
      </c>
      <c r="I36" s="52">
        <f t="shared" si="12"/>
        <v>37898.587</v>
      </c>
      <c r="J36" s="50">
        <f t="shared" si="12"/>
        <v>17463.706000000002</v>
      </c>
      <c r="K36" s="51">
        <f t="shared" si="12"/>
        <v>55362.29299999999</v>
      </c>
      <c r="L36" s="52">
        <f t="shared" si="12"/>
        <v>339212.60800000007</v>
      </c>
      <c r="M36" s="400">
        <f t="shared" si="12"/>
        <v>194187.16600000006</v>
      </c>
      <c r="N36" s="414">
        <f t="shared" si="12"/>
        <v>533399.774</v>
      </c>
      <c r="O36" s="49">
        <f t="shared" si="12"/>
        <v>680268.0220000001</v>
      </c>
    </row>
    <row r="37" spans="1:15" ht="18" customHeight="1" thickBot="1">
      <c r="A37" s="35" t="s">
        <v>148</v>
      </c>
      <c r="B37" s="48"/>
      <c r="C37" s="47">
        <f>SUM(C24:C34)</f>
        <v>147610.74400000004</v>
      </c>
      <c r="D37" s="44">
        <f aca="true" t="shared" si="13" ref="D37:O37">SUM(D24:D34)</f>
        <v>13945.686599999995</v>
      </c>
      <c r="E37" s="380">
        <f t="shared" si="13"/>
        <v>161556.43060000002</v>
      </c>
      <c r="F37" s="46">
        <f t="shared" si="13"/>
        <v>300957.48099999997</v>
      </c>
      <c r="G37" s="44">
        <f t="shared" si="13"/>
        <v>173760.446</v>
      </c>
      <c r="H37" s="45">
        <f t="shared" si="13"/>
        <v>474717.9269999999</v>
      </c>
      <c r="I37" s="46">
        <f t="shared" si="13"/>
        <v>46985.368</v>
      </c>
      <c r="J37" s="44">
        <f t="shared" si="13"/>
        <v>17192.753</v>
      </c>
      <c r="K37" s="45">
        <f t="shared" si="13"/>
        <v>64178.12100000001</v>
      </c>
      <c r="L37" s="46">
        <f t="shared" si="13"/>
        <v>347942.84899999993</v>
      </c>
      <c r="M37" s="401">
        <f t="shared" si="13"/>
        <v>190953.19899999996</v>
      </c>
      <c r="N37" s="415">
        <f t="shared" si="13"/>
        <v>538896.048</v>
      </c>
      <c r="O37" s="43">
        <f t="shared" si="13"/>
        <v>700452.4786</v>
      </c>
    </row>
    <row r="38" spans="1:15" ht="17.25" customHeight="1">
      <c r="A38" s="42" t="s">
        <v>2</v>
      </c>
      <c r="B38" s="41"/>
      <c r="C38" s="40"/>
      <c r="D38" s="39"/>
      <c r="E38" s="381"/>
      <c r="F38" s="40"/>
      <c r="G38" s="39"/>
      <c r="H38" s="37"/>
      <c r="I38" s="40"/>
      <c r="J38" s="39"/>
      <c r="K38" s="38"/>
      <c r="L38" s="85"/>
      <c r="M38" s="399"/>
      <c r="N38" s="416"/>
      <c r="O38" s="36"/>
    </row>
    <row r="39" spans="1:15" ht="17.25" customHeight="1">
      <c r="A39" s="35" t="s">
        <v>149</v>
      </c>
      <c r="B39" s="34"/>
      <c r="C39" s="438">
        <f>(C34/C21-1)*100</f>
        <v>8.920876704791203</v>
      </c>
      <c r="D39" s="439">
        <f aca="true" t="shared" si="14" ref="D39:O39">(D34/D21-1)*100</f>
        <v>24.586830424256156</v>
      </c>
      <c r="E39" s="440">
        <f t="shared" si="14"/>
        <v>10.237487894564623</v>
      </c>
      <c r="F39" s="438">
        <f t="shared" si="14"/>
        <v>-6.924794076668562</v>
      </c>
      <c r="G39" s="441">
        <f t="shared" si="14"/>
        <v>-7.415482269233886</v>
      </c>
      <c r="H39" s="442">
        <f t="shared" si="14"/>
        <v>-7.121584146076765</v>
      </c>
      <c r="I39" s="443">
        <f t="shared" si="14"/>
        <v>55.47935036880134</v>
      </c>
      <c r="J39" s="439">
        <f t="shared" si="14"/>
        <v>38.61375255134121</v>
      </c>
      <c r="K39" s="444">
        <f t="shared" si="14"/>
        <v>49.504979117735395</v>
      </c>
      <c r="L39" s="443">
        <f t="shared" si="14"/>
        <v>-2.554110802068277</v>
      </c>
      <c r="M39" s="445">
        <f t="shared" si="14"/>
        <v>-4.7405539174914075</v>
      </c>
      <c r="N39" s="446">
        <f t="shared" si="14"/>
        <v>-3.4242986813617926</v>
      </c>
      <c r="O39" s="447">
        <f t="shared" si="14"/>
        <v>-0.46348595653636915</v>
      </c>
    </row>
    <row r="40" spans="1:15" ht="7.5" customHeight="1" thickBot="1">
      <c r="A40" s="33"/>
      <c r="B40" s="32"/>
      <c r="C40" s="31"/>
      <c r="D40" s="30"/>
      <c r="E40" s="382"/>
      <c r="F40" s="29"/>
      <c r="G40" s="27"/>
      <c r="H40" s="26"/>
      <c r="I40" s="29"/>
      <c r="J40" s="27"/>
      <c r="K40" s="28"/>
      <c r="L40" s="29"/>
      <c r="M40" s="402"/>
      <c r="N40" s="417"/>
      <c r="O40" s="25"/>
    </row>
    <row r="41" spans="1:15" ht="17.25" customHeight="1">
      <c r="A41" s="24" t="s">
        <v>1</v>
      </c>
      <c r="B41" s="23"/>
      <c r="C41" s="22"/>
      <c r="D41" s="21"/>
      <c r="E41" s="383"/>
      <c r="F41" s="20"/>
      <c r="G41" s="18"/>
      <c r="H41" s="17"/>
      <c r="I41" s="20"/>
      <c r="J41" s="18"/>
      <c r="K41" s="19"/>
      <c r="L41" s="20"/>
      <c r="M41" s="403"/>
      <c r="N41" s="418"/>
      <c r="O41" s="16"/>
    </row>
    <row r="42" spans="1:15" ht="17.25" customHeight="1" thickBot="1">
      <c r="A42" s="426" t="s">
        <v>150</v>
      </c>
      <c r="B42" s="15"/>
      <c r="C42" s="14">
        <f aca="true" t="shared" si="15" ref="C42:O42">(C37/C36-1)*100</f>
        <v>10.06018623735958</v>
      </c>
      <c r="D42" s="10">
        <f t="shared" si="15"/>
        <v>9.377548079242093</v>
      </c>
      <c r="E42" s="384">
        <f t="shared" si="15"/>
        <v>10.000924502074815</v>
      </c>
      <c r="F42" s="14">
        <f t="shared" si="15"/>
        <v>-0.11832838007894697</v>
      </c>
      <c r="G42" s="13">
        <f t="shared" si="15"/>
        <v>-1.6766387439449137</v>
      </c>
      <c r="H42" s="9">
        <f t="shared" si="15"/>
        <v>-0.694412913618403</v>
      </c>
      <c r="I42" s="12">
        <f t="shared" si="15"/>
        <v>23.9765693639185</v>
      </c>
      <c r="J42" s="10">
        <f t="shared" si="15"/>
        <v>-1.5515206222550981</v>
      </c>
      <c r="K42" s="11">
        <f t="shared" si="15"/>
        <v>15.923885233583125</v>
      </c>
      <c r="L42" s="12">
        <f t="shared" si="15"/>
        <v>2.5736782165832306</v>
      </c>
      <c r="M42" s="404">
        <f t="shared" si="15"/>
        <v>-1.6653865786372735</v>
      </c>
      <c r="N42" s="419">
        <f t="shared" si="15"/>
        <v>1.0304230087656574</v>
      </c>
      <c r="O42" s="8">
        <f t="shared" si="15"/>
        <v>2.9671329457259032</v>
      </c>
    </row>
    <row r="43" spans="1:14" s="5" customFormat="1" ht="7.5" customHeight="1" thickTop="1">
      <c r="A43" s="84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84" t="s">
        <v>0</v>
      </c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4.25">
      <c r="C65525" s="2" t="e">
        <f>((C65521/C65508)-1)*100</f>
        <v>#DIV/0!</v>
      </c>
    </row>
  </sheetData>
  <sheetProtection/>
  <mergeCells count="13">
    <mergeCell ref="A24:A34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  <mergeCell ref="I9:K9"/>
    <mergeCell ref="A11:A22"/>
  </mergeCells>
  <conditionalFormatting sqref="P39:IV39 P42:IV42">
    <cfRule type="cellIs" priority="5" dxfId="99" operator="lessThan" stopIfTrue="1">
      <formula>0</formula>
    </cfRule>
  </conditionalFormatting>
  <conditionalFormatting sqref="A39:B39 A42:B42">
    <cfRule type="cellIs" priority="1" dxfId="99" operator="lessThan" stopIfTrue="1">
      <formula>0</formula>
    </cfRule>
  </conditionalFormatting>
  <conditionalFormatting sqref="C38:O42">
    <cfRule type="cellIs" priority="3" dxfId="100" operator="lessThan" stopIfTrue="1">
      <formula>0</formula>
    </cfRule>
    <cfRule type="cellIs" priority="4" dxfId="101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6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8515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11.5742187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6.5" thickBot="1">
      <c r="N1" s="589" t="s">
        <v>27</v>
      </c>
      <c r="O1" s="590"/>
      <c r="P1" s="590"/>
      <c r="Q1" s="591"/>
    </row>
    <row r="2" ht="7.5" customHeight="1" thickBot="1"/>
    <row r="3" spans="1:17" ht="24" customHeight="1">
      <c r="A3" s="597" t="s">
        <v>38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9"/>
    </row>
    <row r="4" spans="1:17" ht="18" customHeight="1" thickBot="1">
      <c r="A4" s="600" t="s">
        <v>37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2"/>
    </row>
    <row r="5" spans="1:17" ht="15" thickBot="1">
      <c r="A5" s="605" t="s">
        <v>144</v>
      </c>
      <c r="B5" s="592" t="s">
        <v>35</v>
      </c>
      <c r="C5" s="593"/>
      <c r="D5" s="593"/>
      <c r="E5" s="593"/>
      <c r="F5" s="594"/>
      <c r="G5" s="594"/>
      <c r="H5" s="594"/>
      <c r="I5" s="595"/>
      <c r="J5" s="593" t="s">
        <v>34</v>
      </c>
      <c r="K5" s="593"/>
      <c r="L5" s="593"/>
      <c r="M5" s="593"/>
      <c r="N5" s="593"/>
      <c r="O5" s="593"/>
      <c r="P5" s="593"/>
      <c r="Q5" s="596"/>
    </row>
    <row r="6" spans="1:17" s="474" customFormat="1" ht="25.5" customHeight="1" thickBot="1">
      <c r="A6" s="606"/>
      <c r="B6" s="586" t="s">
        <v>151</v>
      </c>
      <c r="C6" s="603"/>
      <c r="D6" s="604"/>
      <c r="E6" s="584" t="s">
        <v>33</v>
      </c>
      <c r="F6" s="586" t="s">
        <v>152</v>
      </c>
      <c r="G6" s="603"/>
      <c r="H6" s="604"/>
      <c r="I6" s="582" t="s">
        <v>32</v>
      </c>
      <c r="J6" s="586" t="s">
        <v>153</v>
      </c>
      <c r="K6" s="587"/>
      <c r="L6" s="588"/>
      <c r="M6" s="584" t="s">
        <v>33</v>
      </c>
      <c r="N6" s="586" t="s">
        <v>154</v>
      </c>
      <c r="O6" s="587"/>
      <c r="P6" s="588"/>
      <c r="Q6" s="584" t="s">
        <v>32</v>
      </c>
    </row>
    <row r="7" spans="1:17" s="110" customFormat="1" ht="26.25" thickBot="1">
      <c r="A7" s="607"/>
      <c r="B7" s="114" t="s">
        <v>21</v>
      </c>
      <c r="C7" s="111" t="s">
        <v>20</v>
      </c>
      <c r="D7" s="111" t="s">
        <v>16</v>
      </c>
      <c r="E7" s="585"/>
      <c r="F7" s="114" t="s">
        <v>21</v>
      </c>
      <c r="G7" s="112" t="s">
        <v>20</v>
      </c>
      <c r="H7" s="111" t="s">
        <v>16</v>
      </c>
      <c r="I7" s="583"/>
      <c r="J7" s="114" t="s">
        <v>21</v>
      </c>
      <c r="K7" s="111" t="s">
        <v>20</v>
      </c>
      <c r="L7" s="112" t="s">
        <v>16</v>
      </c>
      <c r="M7" s="585"/>
      <c r="N7" s="113" t="s">
        <v>21</v>
      </c>
      <c r="O7" s="112" t="s">
        <v>20</v>
      </c>
      <c r="P7" s="111" t="s">
        <v>16</v>
      </c>
      <c r="Q7" s="585"/>
    </row>
    <row r="8" spans="1:17" s="91" customFormat="1" ht="17.25" customHeight="1" thickBot="1">
      <c r="A8" s="109" t="s">
        <v>23</v>
      </c>
      <c r="B8" s="105">
        <f>SUM(B9:B21)</f>
        <v>1938202</v>
      </c>
      <c r="C8" s="104">
        <f>SUM(C9:C21)</f>
        <v>74254</v>
      </c>
      <c r="D8" s="104">
        <f aca="true" t="shared" si="0" ref="D8:D21">C8+B8</f>
        <v>2012456</v>
      </c>
      <c r="E8" s="106">
        <f aca="true" t="shared" si="1" ref="E8:E21">(D8/$D$8)</f>
        <v>1</v>
      </c>
      <c r="F8" s="105">
        <f>SUM(F9:F21)</f>
        <v>1767843</v>
      </c>
      <c r="G8" s="104">
        <f>SUM(G9:G21)</f>
        <v>74565</v>
      </c>
      <c r="H8" s="104">
        <f aca="true" t="shared" si="2" ref="H8:H21">G8+F8</f>
        <v>1842408</v>
      </c>
      <c r="I8" s="103">
        <f aca="true" t="shared" si="3" ref="I8:I15">(D8/H8-1)*100</f>
        <v>9.229660314110655</v>
      </c>
      <c r="J8" s="108">
        <f>SUM(J9:J21)</f>
        <v>20271953</v>
      </c>
      <c r="K8" s="107">
        <f>SUM(K9:K21)</f>
        <v>726013</v>
      </c>
      <c r="L8" s="104">
        <f aca="true" t="shared" si="4" ref="L8:L21">K8+J8</f>
        <v>20997966</v>
      </c>
      <c r="M8" s="106">
        <f aca="true" t="shared" si="5" ref="M8:M21">(L8/$L$8)</f>
        <v>1</v>
      </c>
      <c r="N8" s="105">
        <f>SUM(N9:N21)</f>
        <v>18252751</v>
      </c>
      <c r="O8" s="104">
        <f>SUM(O9:O21)</f>
        <v>807691</v>
      </c>
      <c r="P8" s="104">
        <f aca="true" t="shared" si="6" ref="P8:P21">O8+N8</f>
        <v>19060442</v>
      </c>
      <c r="Q8" s="103">
        <f aca="true" t="shared" si="7" ref="Q8:Q15">(L8/P8-1)*100</f>
        <v>10.165157764966825</v>
      </c>
    </row>
    <row r="9" spans="1:17" s="91" customFormat="1" ht="18" customHeight="1" thickTop="1">
      <c r="A9" s="102" t="s">
        <v>156</v>
      </c>
      <c r="B9" s="99">
        <v>1104102</v>
      </c>
      <c r="C9" s="98">
        <v>36478</v>
      </c>
      <c r="D9" s="98">
        <f t="shared" si="0"/>
        <v>1140580</v>
      </c>
      <c r="E9" s="100">
        <f t="shared" si="1"/>
        <v>0.566760217366243</v>
      </c>
      <c r="F9" s="99">
        <v>1040775</v>
      </c>
      <c r="G9" s="98">
        <v>26759</v>
      </c>
      <c r="H9" s="98">
        <f t="shared" si="2"/>
        <v>1067534</v>
      </c>
      <c r="I9" s="101">
        <f t="shared" si="3"/>
        <v>6.842498693250043</v>
      </c>
      <c r="J9" s="99">
        <v>11881091</v>
      </c>
      <c r="K9" s="98">
        <v>315095</v>
      </c>
      <c r="L9" s="98">
        <f t="shared" si="4"/>
        <v>12196186</v>
      </c>
      <c r="M9" s="100">
        <f t="shared" si="5"/>
        <v>0.5808270191503311</v>
      </c>
      <c r="N9" s="99">
        <v>10645507</v>
      </c>
      <c r="O9" s="98">
        <v>281319</v>
      </c>
      <c r="P9" s="98">
        <f t="shared" si="6"/>
        <v>10926826</v>
      </c>
      <c r="Q9" s="97">
        <f t="shared" si="7"/>
        <v>11.616914188987737</v>
      </c>
    </row>
    <row r="10" spans="1:17" s="91" customFormat="1" ht="18" customHeight="1">
      <c r="A10" s="102" t="s">
        <v>157</v>
      </c>
      <c r="B10" s="99">
        <v>365252</v>
      </c>
      <c r="C10" s="98">
        <v>2398</v>
      </c>
      <c r="D10" s="98">
        <f t="shared" si="0"/>
        <v>367650</v>
      </c>
      <c r="E10" s="100">
        <f t="shared" si="1"/>
        <v>0.18268722396912032</v>
      </c>
      <c r="F10" s="99">
        <v>334382</v>
      </c>
      <c r="G10" s="98">
        <v>316</v>
      </c>
      <c r="H10" s="98">
        <f t="shared" si="2"/>
        <v>334698</v>
      </c>
      <c r="I10" s="101">
        <f t="shared" si="3"/>
        <v>9.845293368947527</v>
      </c>
      <c r="J10" s="99">
        <v>3613723</v>
      </c>
      <c r="K10" s="98">
        <v>14842</v>
      </c>
      <c r="L10" s="98">
        <f t="shared" si="4"/>
        <v>3628565</v>
      </c>
      <c r="M10" s="100">
        <f t="shared" si="5"/>
        <v>0.17280554697535944</v>
      </c>
      <c r="N10" s="99">
        <v>3329039</v>
      </c>
      <c r="O10" s="98">
        <v>316</v>
      </c>
      <c r="P10" s="98">
        <f t="shared" si="6"/>
        <v>3329355</v>
      </c>
      <c r="Q10" s="97">
        <f t="shared" si="7"/>
        <v>8.98702601554955</v>
      </c>
    </row>
    <row r="11" spans="1:17" s="91" customFormat="1" ht="18" customHeight="1">
      <c r="A11" s="102" t="s">
        <v>158</v>
      </c>
      <c r="B11" s="99">
        <v>238768</v>
      </c>
      <c r="C11" s="98">
        <v>0</v>
      </c>
      <c r="D11" s="98">
        <f t="shared" si="0"/>
        <v>238768</v>
      </c>
      <c r="E11" s="100">
        <f t="shared" si="1"/>
        <v>0.11864507845140465</v>
      </c>
      <c r="F11" s="99">
        <v>191513</v>
      </c>
      <c r="G11" s="98"/>
      <c r="H11" s="98">
        <f t="shared" si="2"/>
        <v>191513</v>
      </c>
      <c r="I11" s="101">
        <f t="shared" si="3"/>
        <v>24.674565173121408</v>
      </c>
      <c r="J11" s="99">
        <v>2420612</v>
      </c>
      <c r="K11" s="98">
        <v>1408</v>
      </c>
      <c r="L11" s="98">
        <f t="shared" si="4"/>
        <v>2422020</v>
      </c>
      <c r="M11" s="100">
        <f t="shared" si="5"/>
        <v>0.11534545774576452</v>
      </c>
      <c r="N11" s="99">
        <v>2010500</v>
      </c>
      <c r="O11" s="98">
        <v>1418</v>
      </c>
      <c r="P11" s="98">
        <f t="shared" si="6"/>
        <v>2011918</v>
      </c>
      <c r="Q11" s="97">
        <f t="shared" si="7"/>
        <v>20.383633925438318</v>
      </c>
    </row>
    <row r="12" spans="1:17" s="91" customFormat="1" ht="18" customHeight="1">
      <c r="A12" s="102" t="s">
        <v>159</v>
      </c>
      <c r="B12" s="99">
        <v>88177</v>
      </c>
      <c r="C12" s="98">
        <v>0</v>
      </c>
      <c r="D12" s="98">
        <f t="shared" si="0"/>
        <v>88177</v>
      </c>
      <c r="E12" s="100">
        <f t="shared" si="1"/>
        <v>0.043815616341425605</v>
      </c>
      <c r="F12" s="99">
        <v>77983</v>
      </c>
      <c r="G12" s="98">
        <v>1011</v>
      </c>
      <c r="H12" s="98">
        <f t="shared" si="2"/>
        <v>78994</v>
      </c>
      <c r="I12" s="101">
        <f t="shared" si="3"/>
        <v>11.624933539256155</v>
      </c>
      <c r="J12" s="99">
        <v>906391</v>
      </c>
      <c r="K12" s="98">
        <v>6592</v>
      </c>
      <c r="L12" s="98">
        <f t="shared" si="4"/>
        <v>912983</v>
      </c>
      <c r="M12" s="100">
        <f t="shared" si="5"/>
        <v>0.04347959226145999</v>
      </c>
      <c r="N12" s="99">
        <v>809438</v>
      </c>
      <c r="O12" s="98">
        <v>2935</v>
      </c>
      <c r="P12" s="98">
        <f t="shared" si="6"/>
        <v>812373</v>
      </c>
      <c r="Q12" s="97">
        <f t="shared" si="7"/>
        <v>12.384705055436363</v>
      </c>
    </row>
    <row r="13" spans="1:17" s="91" customFormat="1" ht="18" customHeight="1">
      <c r="A13" s="102" t="s">
        <v>160</v>
      </c>
      <c r="B13" s="99">
        <v>84124</v>
      </c>
      <c r="C13" s="98">
        <v>0</v>
      </c>
      <c r="D13" s="98">
        <f t="shared" si="0"/>
        <v>84124</v>
      </c>
      <c r="E13" s="100">
        <f t="shared" si="1"/>
        <v>0.041801659266090786</v>
      </c>
      <c r="F13" s="99">
        <v>76545</v>
      </c>
      <c r="G13" s="98"/>
      <c r="H13" s="98">
        <f t="shared" si="2"/>
        <v>76545</v>
      </c>
      <c r="I13" s="101">
        <f t="shared" si="3"/>
        <v>9.901365210007196</v>
      </c>
      <c r="J13" s="99">
        <v>853065</v>
      </c>
      <c r="K13" s="98"/>
      <c r="L13" s="98">
        <f t="shared" si="4"/>
        <v>853065</v>
      </c>
      <c r="M13" s="100">
        <f t="shared" si="5"/>
        <v>0.04062607778296241</v>
      </c>
      <c r="N13" s="99">
        <v>721677</v>
      </c>
      <c r="O13" s="98"/>
      <c r="P13" s="98">
        <f t="shared" si="6"/>
        <v>721677</v>
      </c>
      <c r="Q13" s="97">
        <f t="shared" si="7"/>
        <v>18.205928691090346</v>
      </c>
    </row>
    <row r="14" spans="1:17" s="91" customFormat="1" ht="18" customHeight="1">
      <c r="A14" s="102" t="s">
        <v>161</v>
      </c>
      <c r="B14" s="99">
        <v>29922</v>
      </c>
      <c r="C14" s="98">
        <v>0</v>
      </c>
      <c r="D14" s="98">
        <f t="shared" si="0"/>
        <v>29922</v>
      </c>
      <c r="E14" s="100">
        <f t="shared" si="1"/>
        <v>0.014868399607246072</v>
      </c>
      <c r="F14" s="99">
        <v>24003</v>
      </c>
      <c r="G14" s="98"/>
      <c r="H14" s="98">
        <f t="shared" si="2"/>
        <v>24003</v>
      </c>
      <c r="I14" s="101">
        <f t="shared" si="3"/>
        <v>24.65941757280341</v>
      </c>
      <c r="J14" s="99">
        <v>309416</v>
      </c>
      <c r="K14" s="98">
        <v>231</v>
      </c>
      <c r="L14" s="98">
        <f t="shared" si="4"/>
        <v>309647</v>
      </c>
      <c r="M14" s="100">
        <f t="shared" si="5"/>
        <v>0.014746523544232807</v>
      </c>
      <c r="N14" s="99">
        <v>263468</v>
      </c>
      <c r="O14" s="98"/>
      <c r="P14" s="98">
        <f t="shared" si="6"/>
        <v>263468</v>
      </c>
      <c r="Q14" s="97">
        <f t="shared" si="7"/>
        <v>17.52736575219762</v>
      </c>
    </row>
    <row r="15" spans="1:20" s="91" customFormat="1" ht="18" customHeight="1">
      <c r="A15" s="102" t="s">
        <v>162</v>
      </c>
      <c r="B15" s="99">
        <v>27857</v>
      </c>
      <c r="C15" s="98">
        <v>0</v>
      </c>
      <c r="D15" s="98">
        <f t="shared" si="0"/>
        <v>27857</v>
      </c>
      <c r="E15" s="100">
        <f t="shared" si="1"/>
        <v>0.013842290216531442</v>
      </c>
      <c r="F15" s="99">
        <v>22642</v>
      </c>
      <c r="G15" s="98"/>
      <c r="H15" s="98">
        <f t="shared" si="2"/>
        <v>22642</v>
      </c>
      <c r="I15" s="101">
        <f t="shared" si="3"/>
        <v>23.03241763095132</v>
      </c>
      <c r="J15" s="99">
        <v>287655</v>
      </c>
      <c r="K15" s="98"/>
      <c r="L15" s="98">
        <f t="shared" si="4"/>
        <v>287655</v>
      </c>
      <c r="M15" s="100">
        <f t="shared" si="5"/>
        <v>0.013699184006679504</v>
      </c>
      <c r="N15" s="99">
        <v>473122</v>
      </c>
      <c r="O15" s="98"/>
      <c r="P15" s="98">
        <f t="shared" si="6"/>
        <v>473122</v>
      </c>
      <c r="Q15" s="97">
        <f t="shared" si="7"/>
        <v>-39.20067128563034</v>
      </c>
      <c r="T15" s="472"/>
    </row>
    <row r="16" spans="1:20" s="91" customFormat="1" ht="18" customHeight="1">
      <c r="A16" s="102" t="s">
        <v>163</v>
      </c>
      <c r="B16" s="99">
        <v>0</v>
      </c>
      <c r="C16" s="98">
        <v>6674</v>
      </c>
      <c r="D16" s="98">
        <f t="shared" si="0"/>
        <v>6674</v>
      </c>
      <c r="E16" s="100">
        <f t="shared" si="1"/>
        <v>0.0033163457983677656</v>
      </c>
      <c r="F16" s="99"/>
      <c r="G16" s="98">
        <v>15061</v>
      </c>
      <c r="H16" s="98">
        <f t="shared" si="2"/>
        <v>15061</v>
      </c>
      <c r="I16" s="101">
        <f aca="true" t="shared" si="8" ref="I16:I21">(D16/H16-1)*100</f>
        <v>-55.68687338158157</v>
      </c>
      <c r="J16" s="99"/>
      <c r="K16" s="98">
        <v>87621</v>
      </c>
      <c r="L16" s="98">
        <f t="shared" si="4"/>
        <v>87621</v>
      </c>
      <c r="M16" s="100">
        <f t="shared" si="5"/>
        <v>0.004172832740085397</v>
      </c>
      <c r="N16" s="99"/>
      <c r="O16" s="98">
        <v>183115</v>
      </c>
      <c r="P16" s="98">
        <f t="shared" si="6"/>
        <v>183115</v>
      </c>
      <c r="Q16" s="97">
        <f aca="true" t="shared" si="9" ref="Q16:Q21">(L16/P16-1)*100</f>
        <v>-52.14974196543156</v>
      </c>
      <c r="T16" s="472"/>
    </row>
    <row r="17" spans="1:20" s="91" customFormat="1" ht="18" customHeight="1">
      <c r="A17" s="102" t="s">
        <v>164</v>
      </c>
      <c r="B17" s="99">
        <v>0</v>
      </c>
      <c r="C17" s="98">
        <v>6110</v>
      </c>
      <c r="D17" s="98">
        <f t="shared" si="0"/>
        <v>6110</v>
      </c>
      <c r="E17" s="100">
        <f t="shared" si="1"/>
        <v>0.0030360912238578137</v>
      </c>
      <c r="F17" s="99"/>
      <c r="G17" s="98">
        <v>7238</v>
      </c>
      <c r="H17" s="98">
        <f t="shared" si="2"/>
        <v>7238</v>
      </c>
      <c r="I17" s="101">
        <f t="shared" si="8"/>
        <v>-15.58441558441559</v>
      </c>
      <c r="J17" s="99"/>
      <c r="K17" s="98">
        <v>71539</v>
      </c>
      <c r="L17" s="98">
        <f t="shared" si="4"/>
        <v>71539</v>
      </c>
      <c r="M17" s="100">
        <f t="shared" si="5"/>
        <v>0.0034069490349684347</v>
      </c>
      <c r="N17" s="99"/>
      <c r="O17" s="98">
        <v>92314</v>
      </c>
      <c r="P17" s="98">
        <f t="shared" si="6"/>
        <v>92314</v>
      </c>
      <c r="Q17" s="97">
        <f t="shared" si="9"/>
        <v>-22.504712178001174</v>
      </c>
      <c r="T17" s="472"/>
    </row>
    <row r="18" spans="1:17" s="91" customFormat="1" ht="18" customHeight="1">
      <c r="A18" s="459" t="s">
        <v>165</v>
      </c>
      <c r="B18" s="460">
        <v>0</v>
      </c>
      <c r="C18" s="461">
        <v>4589</v>
      </c>
      <c r="D18" s="461">
        <f t="shared" si="0"/>
        <v>4589</v>
      </c>
      <c r="E18" s="462">
        <f t="shared" si="1"/>
        <v>0.00228029830217406</v>
      </c>
      <c r="F18" s="460"/>
      <c r="G18" s="461">
        <v>3825</v>
      </c>
      <c r="H18" s="461">
        <f t="shared" si="2"/>
        <v>3825</v>
      </c>
      <c r="I18" s="463">
        <f t="shared" si="8"/>
        <v>19.97385620915033</v>
      </c>
      <c r="J18" s="460"/>
      <c r="K18" s="461">
        <v>49505</v>
      </c>
      <c r="L18" s="461">
        <f t="shared" si="4"/>
        <v>49505</v>
      </c>
      <c r="M18" s="462">
        <f t="shared" si="5"/>
        <v>0.0023576093036820804</v>
      </c>
      <c r="N18" s="460"/>
      <c r="O18" s="461">
        <v>38242</v>
      </c>
      <c r="P18" s="461">
        <f t="shared" si="6"/>
        <v>38242</v>
      </c>
      <c r="Q18" s="464">
        <f t="shared" si="9"/>
        <v>29.45191151090425</v>
      </c>
    </row>
    <row r="19" spans="1:17" s="91" customFormat="1" ht="18" customHeight="1">
      <c r="A19" s="102" t="s">
        <v>166</v>
      </c>
      <c r="B19" s="99">
        <v>0</v>
      </c>
      <c r="C19" s="98">
        <v>4050</v>
      </c>
      <c r="D19" s="98">
        <f t="shared" si="0"/>
        <v>4050</v>
      </c>
      <c r="E19" s="100">
        <f t="shared" si="1"/>
        <v>0.0020124663595129533</v>
      </c>
      <c r="F19" s="99"/>
      <c r="G19" s="98">
        <v>4012</v>
      </c>
      <c r="H19" s="98">
        <f t="shared" si="2"/>
        <v>4012</v>
      </c>
      <c r="I19" s="101">
        <f t="shared" si="8"/>
        <v>0.9471585244267278</v>
      </c>
      <c r="J19" s="99"/>
      <c r="K19" s="98">
        <v>39918</v>
      </c>
      <c r="L19" s="98">
        <f t="shared" si="4"/>
        <v>39918</v>
      </c>
      <c r="M19" s="100">
        <f t="shared" si="5"/>
        <v>0.0019010412722832296</v>
      </c>
      <c r="N19" s="99"/>
      <c r="O19" s="98">
        <v>42742</v>
      </c>
      <c r="P19" s="98">
        <f t="shared" si="6"/>
        <v>42742</v>
      </c>
      <c r="Q19" s="97">
        <f t="shared" si="9"/>
        <v>-6.607084366665106</v>
      </c>
    </row>
    <row r="20" spans="1:17" s="91" customFormat="1" ht="18" customHeight="1">
      <c r="A20" s="459" t="s">
        <v>167</v>
      </c>
      <c r="B20" s="460">
        <v>0</v>
      </c>
      <c r="C20" s="461">
        <v>1420</v>
      </c>
      <c r="D20" s="461">
        <f t="shared" si="0"/>
        <v>1420</v>
      </c>
      <c r="E20" s="462">
        <f t="shared" si="1"/>
        <v>0.0007056054890144183</v>
      </c>
      <c r="F20" s="460"/>
      <c r="G20" s="461">
        <v>1453</v>
      </c>
      <c r="H20" s="461">
        <f t="shared" si="2"/>
        <v>1453</v>
      </c>
      <c r="I20" s="463">
        <f t="shared" si="8"/>
        <v>-2.27116311080523</v>
      </c>
      <c r="J20" s="460"/>
      <c r="K20" s="461">
        <v>14648</v>
      </c>
      <c r="L20" s="461">
        <f t="shared" si="4"/>
        <v>14648</v>
      </c>
      <c r="M20" s="462">
        <f t="shared" si="5"/>
        <v>0.0006975913762313931</v>
      </c>
      <c r="N20" s="460"/>
      <c r="O20" s="461">
        <v>9564</v>
      </c>
      <c r="P20" s="461">
        <f t="shared" si="6"/>
        <v>9564</v>
      </c>
      <c r="Q20" s="464">
        <f t="shared" si="9"/>
        <v>53.157674613132585</v>
      </c>
    </row>
    <row r="21" spans="1:17" s="91" customFormat="1" ht="18" customHeight="1" thickBot="1">
      <c r="A21" s="96" t="s">
        <v>168</v>
      </c>
      <c r="B21" s="93">
        <v>0</v>
      </c>
      <c r="C21" s="92">
        <v>12535</v>
      </c>
      <c r="D21" s="92">
        <f t="shared" si="0"/>
        <v>12535</v>
      </c>
      <c r="E21" s="94">
        <f t="shared" si="1"/>
        <v>0.006228707609011079</v>
      </c>
      <c r="F21" s="93">
        <v>0</v>
      </c>
      <c r="G21" s="92">
        <v>14890</v>
      </c>
      <c r="H21" s="92">
        <f t="shared" si="2"/>
        <v>14890</v>
      </c>
      <c r="I21" s="95">
        <f t="shared" si="8"/>
        <v>-15.815983881799866</v>
      </c>
      <c r="J21" s="93">
        <v>0</v>
      </c>
      <c r="K21" s="92">
        <v>124614</v>
      </c>
      <c r="L21" s="92">
        <f t="shared" si="4"/>
        <v>124614</v>
      </c>
      <c r="M21" s="94">
        <f t="shared" si="5"/>
        <v>0.005934574805959777</v>
      </c>
      <c r="N21" s="93">
        <v>0</v>
      </c>
      <c r="O21" s="92">
        <v>155726</v>
      </c>
      <c r="P21" s="92">
        <f t="shared" si="6"/>
        <v>155726</v>
      </c>
      <c r="Q21" s="420">
        <f t="shared" si="9"/>
        <v>-19.978680502934644</v>
      </c>
    </row>
    <row r="22" s="90" customFormat="1" ht="12">
      <c r="A22" s="89" t="s">
        <v>0</v>
      </c>
    </row>
    <row r="23" ht="14.25">
      <c r="A23" s="89"/>
    </row>
    <row r="26" ht="14.25">
      <c r="B26" s="473"/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22:Q65536 I22:I65536 Q3 I3 I5 Q5">
    <cfRule type="cellIs" priority="3" dxfId="99" operator="lessThan" stopIfTrue="1">
      <formula>0</formula>
    </cfRule>
  </conditionalFormatting>
  <conditionalFormatting sqref="Q8:Q21 I8:I21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6"/>
  <sheetViews>
    <sheetView showGridLines="0" zoomScale="90" zoomScaleNormal="90" zoomScalePageLayoutView="0" workbookViewId="0" topLeftCell="A1">
      <pane xSplit="22327" topLeftCell="A1" activePane="topLeft" state="split"/>
      <selection pane="topLeft" activeCell="A21" sqref="A21:Q24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9.281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9.281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611" t="s">
        <v>27</v>
      </c>
      <c r="O1" s="612"/>
      <c r="P1" s="612"/>
      <c r="Q1" s="613"/>
    </row>
    <row r="2" ht="7.5" customHeight="1" thickBot="1"/>
    <row r="3" spans="1:17" ht="24" customHeight="1">
      <c r="A3" s="597" t="s">
        <v>40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9"/>
    </row>
    <row r="4" spans="1:17" ht="16.5" customHeight="1" thickBot="1">
      <c r="A4" s="600" t="s">
        <v>37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2"/>
    </row>
    <row r="5" spans="1:17" ht="15" thickBot="1">
      <c r="A5" s="614" t="s">
        <v>36</v>
      </c>
      <c r="B5" s="592" t="s">
        <v>35</v>
      </c>
      <c r="C5" s="593"/>
      <c r="D5" s="593"/>
      <c r="E5" s="593"/>
      <c r="F5" s="594"/>
      <c r="G5" s="594"/>
      <c r="H5" s="594"/>
      <c r="I5" s="595"/>
      <c r="J5" s="593" t="s">
        <v>34</v>
      </c>
      <c r="K5" s="593"/>
      <c r="L5" s="593"/>
      <c r="M5" s="593"/>
      <c r="N5" s="593"/>
      <c r="O5" s="593"/>
      <c r="P5" s="593"/>
      <c r="Q5" s="596"/>
    </row>
    <row r="6" spans="1:17" s="115" customFormat="1" ht="25.5" customHeight="1" thickBot="1">
      <c r="A6" s="615"/>
      <c r="B6" s="608" t="s">
        <v>151</v>
      </c>
      <c r="C6" s="609"/>
      <c r="D6" s="610"/>
      <c r="E6" s="584" t="s">
        <v>33</v>
      </c>
      <c r="F6" s="608" t="s">
        <v>152</v>
      </c>
      <c r="G6" s="609"/>
      <c r="H6" s="610"/>
      <c r="I6" s="582" t="s">
        <v>32</v>
      </c>
      <c r="J6" s="608" t="s">
        <v>153</v>
      </c>
      <c r="K6" s="609"/>
      <c r="L6" s="610"/>
      <c r="M6" s="584" t="s">
        <v>33</v>
      </c>
      <c r="N6" s="608" t="s">
        <v>154</v>
      </c>
      <c r="O6" s="609"/>
      <c r="P6" s="610"/>
      <c r="Q6" s="584" t="s">
        <v>32</v>
      </c>
    </row>
    <row r="7" spans="1:17" s="110" customFormat="1" ht="26.25" thickBot="1">
      <c r="A7" s="616"/>
      <c r="B7" s="114" t="s">
        <v>21</v>
      </c>
      <c r="C7" s="111" t="s">
        <v>20</v>
      </c>
      <c r="D7" s="111" t="s">
        <v>16</v>
      </c>
      <c r="E7" s="585"/>
      <c r="F7" s="114" t="s">
        <v>21</v>
      </c>
      <c r="G7" s="112" t="s">
        <v>20</v>
      </c>
      <c r="H7" s="111" t="s">
        <v>16</v>
      </c>
      <c r="I7" s="583"/>
      <c r="J7" s="114" t="s">
        <v>21</v>
      </c>
      <c r="K7" s="111" t="s">
        <v>20</v>
      </c>
      <c r="L7" s="112" t="s">
        <v>16</v>
      </c>
      <c r="M7" s="585"/>
      <c r="N7" s="113" t="s">
        <v>21</v>
      </c>
      <c r="O7" s="112" t="s">
        <v>20</v>
      </c>
      <c r="P7" s="111" t="s">
        <v>16</v>
      </c>
      <c r="Q7" s="585"/>
    </row>
    <row r="8" spans="1:17" s="117" customFormat="1" ht="17.25" customHeight="1" thickBot="1">
      <c r="A8" s="122" t="s">
        <v>23</v>
      </c>
      <c r="B8" s="120">
        <f>SUM(B9:B24)</f>
        <v>14331.955999999998</v>
      </c>
      <c r="C8" s="119">
        <f>SUM(C9:C24)</f>
        <v>1504.1529999999998</v>
      </c>
      <c r="D8" s="119">
        <f>C8+B8</f>
        <v>15836.108999999999</v>
      </c>
      <c r="E8" s="121">
        <f>(D8/$D$8)</f>
        <v>1</v>
      </c>
      <c r="F8" s="120">
        <f>SUM(F9:F24)</f>
        <v>13158.135000000004</v>
      </c>
      <c r="G8" s="119">
        <f>SUM(G9:G24)</f>
        <v>1207.3129999999996</v>
      </c>
      <c r="H8" s="119">
        <f>G8+F8</f>
        <v>14365.448000000004</v>
      </c>
      <c r="I8" s="118">
        <f>(D8/H8-1)*100</f>
        <v>10.237487894564756</v>
      </c>
      <c r="J8" s="120">
        <f>SUM(J9:J24)</f>
        <v>147610.744</v>
      </c>
      <c r="K8" s="119">
        <f>SUM(K9:K24)</f>
        <v>13945.686599999994</v>
      </c>
      <c r="L8" s="119">
        <f>K8+J8</f>
        <v>161556.4306</v>
      </c>
      <c r="M8" s="121">
        <f>(L8/$L$8)</f>
        <v>1</v>
      </c>
      <c r="N8" s="120">
        <f>SUM(N9:N24)</f>
        <v>134118.2030000001</v>
      </c>
      <c r="O8" s="119">
        <f>SUM(O9:O24)</f>
        <v>12750.045000000002</v>
      </c>
      <c r="P8" s="119">
        <f>O8+N8</f>
        <v>146868.2480000001</v>
      </c>
      <c r="Q8" s="118">
        <f aca="true" t="shared" si="0" ref="Q8:Q22">(L8/P8-1)*100</f>
        <v>10.000924502074726</v>
      </c>
    </row>
    <row r="9" spans="1:17" s="91" customFormat="1" ht="17.25" customHeight="1" thickTop="1">
      <c r="A9" s="102" t="s">
        <v>156</v>
      </c>
      <c r="B9" s="99">
        <v>7048.6630000000005</v>
      </c>
      <c r="C9" s="98">
        <v>278.41299999999995</v>
      </c>
      <c r="D9" s="98">
        <f>C9+B9</f>
        <v>7327.076</v>
      </c>
      <c r="E9" s="100">
        <f>(D9/$D$8)</f>
        <v>0.46268158421996214</v>
      </c>
      <c r="F9" s="99">
        <v>5573.153000000002</v>
      </c>
      <c r="G9" s="98">
        <v>192.555</v>
      </c>
      <c r="H9" s="98">
        <f>G9+F9</f>
        <v>5765.708000000002</v>
      </c>
      <c r="I9" s="101">
        <f>(D9/H9-1)*100</f>
        <v>27.080247560230198</v>
      </c>
      <c r="J9" s="99">
        <v>63981.958000000006</v>
      </c>
      <c r="K9" s="98">
        <v>2254.377</v>
      </c>
      <c r="L9" s="98">
        <f>K9+J9</f>
        <v>66236.335</v>
      </c>
      <c r="M9" s="100">
        <f>(L9/$L$8)</f>
        <v>0.4099888488128062</v>
      </c>
      <c r="N9" s="99">
        <v>51759.52000000002</v>
      </c>
      <c r="O9" s="98">
        <v>2361.652000000001</v>
      </c>
      <c r="P9" s="98">
        <f>O9+N9</f>
        <v>54121.17200000002</v>
      </c>
      <c r="Q9" s="97">
        <f t="shared" si="0"/>
        <v>22.385256180335446</v>
      </c>
    </row>
    <row r="10" spans="1:17" s="91" customFormat="1" ht="17.25" customHeight="1">
      <c r="A10" s="102" t="s">
        <v>169</v>
      </c>
      <c r="B10" s="99">
        <v>2308.3540000000003</v>
      </c>
      <c r="C10" s="98">
        <v>0</v>
      </c>
      <c r="D10" s="98">
        <f>C10+B10</f>
        <v>2308.3540000000003</v>
      </c>
      <c r="E10" s="100">
        <f>(D10/$D$8)</f>
        <v>0.14576522553614657</v>
      </c>
      <c r="F10" s="99">
        <v>2711.76</v>
      </c>
      <c r="G10" s="98"/>
      <c r="H10" s="98">
        <f>G10+F10</f>
        <v>2711.76</v>
      </c>
      <c r="I10" s="101">
        <f>(D10/H10-1)*100</f>
        <v>-14.876168982505822</v>
      </c>
      <c r="J10" s="99">
        <v>27996.090999999993</v>
      </c>
      <c r="K10" s="98"/>
      <c r="L10" s="98">
        <f>K10+J10</f>
        <v>27996.090999999993</v>
      </c>
      <c r="M10" s="100">
        <f>(L10/$L$8)</f>
        <v>0.17328985850966178</v>
      </c>
      <c r="N10" s="99">
        <v>28343.339999999986</v>
      </c>
      <c r="O10" s="98"/>
      <c r="P10" s="98">
        <f>O10+N10</f>
        <v>28343.339999999986</v>
      </c>
      <c r="Q10" s="97">
        <f t="shared" si="0"/>
        <v>-1.2251520110191372</v>
      </c>
    </row>
    <row r="11" spans="1:17" s="91" customFormat="1" ht="17.25" customHeight="1">
      <c r="A11" s="102" t="s">
        <v>157</v>
      </c>
      <c r="B11" s="99">
        <v>1627.1829999999998</v>
      </c>
      <c r="C11" s="98">
        <v>47.715999999999994</v>
      </c>
      <c r="D11" s="98">
        <f>C11+B11</f>
        <v>1674.8989999999997</v>
      </c>
      <c r="E11" s="100">
        <f>(D11/$D$8)</f>
        <v>0.10576455365393102</v>
      </c>
      <c r="F11" s="99">
        <v>1934.1219999999998</v>
      </c>
      <c r="G11" s="98">
        <v>0.084</v>
      </c>
      <c r="H11" s="98">
        <f>G11+F11</f>
        <v>1934.206</v>
      </c>
      <c r="I11" s="101">
        <f>(D11/H11-1)*100</f>
        <v>-13.406379672072166</v>
      </c>
      <c r="J11" s="99">
        <v>19606.56700000001</v>
      </c>
      <c r="K11" s="98">
        <v>255.59500000000003</v>
      </c>
      <c r="L11" s="98">
        <f>K11+J11</f>
        <v>19862.16200000001</v>
      </c>
      <c r="M11" s="100">
        <f>(L11/$L$8)</f>
        <v>0.1229425651844032</v>
      </c>
      <c r="N11" s="99">
        <v>19903.49100000011</v>
      </c>
      <c r="O11" s="98">
        <v>0.084</v>
      </c>
      <c r="P11" s="98">
        <f>O11+N11</f>
        <v>19903.57500000011</v>
      </c>
      <c r="Q11" s="97">
        <f t="shared" si="0"/>
        <v>-0.20806814856174638</v>
      </c>
    </row>
    <row r="12" spans="1:17" s="91" customFormat="1" ht="17.25" customHeight="1">
      <c r="A12" s="102" t="s">
        <v>170</v>
      </c>
      <c r="B12" s="99">
        <v>1486.3660000000004</v>
      </c>
      <c r="C12" s="98">
        <v>0</v>
      </c>
      <c r="D12" s="98">
        <f aca="true" t="shared" si="1" ref="D12:D19">C12+B12</f>
        <v>1486.3660000000004</v>
      </c>
      <c r="E12" s="100">
        <f aca="true" t="shared" si="2" ref="E12:E19">(D12/$D$8)</f>
        <v>0.09385929334030226</v>
      </c>
      <c r="F12" s="99">
        <v>811.2349999999999</v>
      </c>
      <c r="G12" s="98"/>
      <c r="H12" s="98">
        <f aca="true" t="shared" si="3" ref="H12:H19">G12+F12</f>
        <v>811.2349999999999</v>
      </c>
      <c r="I12" s="101">
        <f aca="true" t="shared" si="4" ref="I12:I20">(D12/H12-1)*100</f>
        <v>83.2226173673474</v>
      </c>
      <c r="J12" s="99">
        <v>12656.983000000011</v>
      </c>
      <c r="K12" s="98"/>
      <c r="L12" s="98">
        <f aca="true" t="shared" si="5" ref="L12:L19">K12+J12</f>
        <v>12656.983000000011</v>
      </c>
      <c r="M12" s="100">
        <f aca="true" t="shared" si="6" ref="M12:M19">(L12/$L$8)</f>
        <v>0.07834403714537137</v>
      </c>
      <c r="N12" s="99">
        <v>11134.875000000002</v>
      </c>
      <c r="O12" s="98"/>
      <c r="P12" s="98">
        <f aca="true" t="shared" si="7" ref="P12:P19">O12+N12</f>
        <v>11134.875000000002</v>
      </c>
      <c r="Q12" s="97">
        <f aca="true" t="shared" si="8" ref="Q12:Q19">(L12/P12-1)*100</f>
        <v>13.669735852445664</v>
      </c>
    </row>
    <row r="13" spans="1:17" s="91" customFormat="1" ht="17.25" customHeight="1">
      <c r="A13" s="102" t="s">
        <v>171</v>
      </c>
      <c r="B13" s="99">
        <v>691.058</v>
      </c>
      <c r="C13" s="98">
        <v>87.2</v>
      </c>
      <c r="D13" s="98">
        <f t="shared" si="1"/>
        <v>778.258</v>
      </c>
      <c r="E13" s="100">
        <f t="shared" si="2"/>
        <v>0.04914452154882239</v>
      </c>
      <c r="F13" s="99">
        <v>719.404</v>
      </c>
      <c r="G13" s="98"/>
      <c r="H13" s="98">
        <f t="shared" si="3"/>
        <v>719.404</v>
      </c>
      <c r="I13" s="101">
        <f t="shared" si="4"/>
        <v>8.180938665895665</v>
      </c>
      <c r="J13" s="99">
        <v>8741.278</v>
      </c>
      <c r="K13" s="98">
        <v>644.8859999999999</v>
      </c>
      <c r="L13" s="98">
        <f t="shared" si="5"/>
        <v>9386.164</v>
      </c>
      <c r="M13" s="100">
        <f t="shared" si="6"/>
        <v>0.05809836207163642</v>
      </c>
      <c r="N13" s="99">
        <v>5960.501999999999</v>
      </c>
      <c r="O13" s="98"/>
      <c r="P13" s="98">
        <f t="shared" si="7"/>
        <v>5960.501999999999</v>
      </c>
      <c r="Q13" s="97">
        <f t="shared" si="8"/>
        <v>57.47270951339338</v>
      </c>
    </row>
    <row r="14" spans="1:17" s="91" customFormat="1" ht="17.25" customHeight="1">
      <c r="A14" s="102" t="s">
        <v>172</v>
      </c>
      <c r="B14" s="99">
        <v>0</v>
      </c>
      <c r="C14" s="98">
        <v>458.96799999999996</v>
      </c>
      <c r="D14" s="98">
        <f t="shared" si="1"/>
        <v>458.96799999999996</v>
      </c>
      <c r="E14" s="100">
        <f t="shared" si="2"/>
        <v>0.02898237186925147</v>
      </c>
      <c r="F14" s="99"/>
      <c r="G14" s="98">
        <v>276.74</v>
      </c>
      <c r="H14" s="98">
        <f t="shared" si="3"/>
        <v>276.74</v>
      </c>
      <c r="I14" s="101">
        <f t="shared" si="4"/>
        <v>65.84808845848087</v>
      </c>
      <c r="J14" s="99"/>
      <c r="K14" s="98">
        <v>3363.1949999999997</v>
      </c>
      <c r="L14" s="98">
        <f t="shared" si="5"/>
        <v>3363.1949999999997</v>
      </c>
      <c r="M14" s="100">
        <f t="shared" si="6"/>
        <v>0.020817462898316843</v>
      </c>
      <c r="N14" s="99"/>
      <c r="O14" s="98">
        <v>2804.373</v>
      </c>
      <c r="P14" s="98">
        <f t="shared" si="7"/>
        <v>2804.373</v>
      </c>
      <c r="Q14" s="97">
        <f t="shared" si="8"/>
        <v>19.92680716866122</v>
      </c>
    </row>
    <row r="15" spans="1:17" s="91" customFormat="1" ht="17.25" customHeight="1">
      <c r="A15" s="102" t="s">
        <v>173</v>
      </c>
      <c r="B15" s="99">
        <v>322.086</v>
      </c>
      <c r="C15" s="98">
        <v>0</v>
      </c>
      <c r="D15" s="98">
        <f t="shared" si="1"/>
        <v>322.086</v>
      </c>
      <c r="E15" s="100">
        <f t="shared" si="2"/>
        <v>0.020338708201616953</v>
      </c>
      <c r="F15" s="99">
        <v>380.701</v>
      </c>
      <c r="G15" s="98"/>
      <c r="H15" s="98">
        <f t="shared" si="3"/>
        <v>380.701</v>
      </c>
      <c r="I15" s="101">
        <f t="shared" si="4"/>
        <v>-15.396597329662908</v>
      </c>
      <c r="J15" s="99">
        <v>3466.690000000001</v>
      </c>
      <c r="K15" s="98"/>
      <c r="L15" s="98">
        <f t="shared" si="5"/>
        <v>3466.690000000001</v>
      </c>
      <c r="M15" s="100">
        <f t="shared" si="6"/>
        <v>0.021458074971854455</v>
      </c>
      <c r="N15" s="99">
        <v>3978.3799999999997</v>
      </c>
      <c r="O15" s="98"/>
      <c r="P15" s="98">
        <f t="shared" si="7"/>
        <v>3978.3799999999997</v>
      </c>
      <c r="Q15" s="97">
        <f t="shared" si="8"/>
        <v>-12.861767855257632</v>
      </c>
    </row>
    <row r="16" spans="1:17" s="91" customFormat="1" ht="17.25" customHeight="1">
      <c r="A16" s="102" t="s">
        <v>167</v>
      </c>
      <c r="B16" s="99">
        <v>318.35999999999996</v>
      </c>
      <c r="C16" s="98">
        <v>0</v>
      </c>
      <c r="D16" s="98">
        <f t="shared" si="1"/>
        <v>318.35999999999996</v>
      </c>
      <c r="E16" s="100">
        <f t="shared" si="2"/>
        <v>0.020103423132538427</v>
      </c>
      <c r="F16" s="99">
        <v>331.905</v>
      </c>
      <c r="G16" s="98"/>
      <c r="H16" s="98">
        <f t="shared" si="3"/>
        <v>331.905</v>
      </c>
      <c r="I16" s="101">
        <f t="shared" si="4"/>
        <v>-4.080987029421079</v>
      </c>
      <c r="J16" s="99">
        <v>3563.6930000000007</v>
      </c>
      <c r="K16" s="98"/>
      <c r="L16" s="98">
        <f t="shared" si="5"/>
        <v>3563.6930000000007</v>
      </c>
      <c r="M16" s="100">
        <f t="shared" si="6"/>
        <v>0.022058502943924294</v>
      </c>
      <c r="N16" s="99">
        <v>2767.825</v>
      </c>
      <c r="O16" s="98"/>
      <c r="P16" s="98">
        <f t="shared" si="7"/>
        <v>2767.825</v>
      </c>
      <c r="Q16" s="97">
        <f t="shared" si="8"/>
        <v>28.75427456576918</v>
      </c>
    </row>
    <row r="17" spans="1:17" s="91" customFormat="1" ht="17.25" customHeight="1">
      <c r="A17" s="102" t="s">
        <v>174</v>
      </c>
      <c r="B17" s="99">
        <v>256.79999999999995</v>
      </c>
      <c r="C17" s="98">
        <v>0</v>
      </c>
      <c r="D17" s="98">
        <f t="shared" si="1"/>
        <v>256.79999999999995</v>
      </c>
      <c r="E17" s="100">
        <f t="shared" si="2"/>
        <v>0.016216104599936762</v>
      </c>
      <c r="F17" s="99">
        <v>175.70000000000005</v>
      </c>
      <c r="G17" s="98"/>
      <c r="H17" s="98">
        <f t="shared" si="3"/>
        <v>175.70000000000005</v>
      </c>
      <c r="I17" s="101">
        <f t="shared" si="4"/>
        <v>46.15822424587359</v>
      </c>
      <c r="J17" s="99">
        <v>3319.7</v>
      </c>
      <c r="K17" s="98"/>
      <c r="L17" s="98">
        <f t="shared" si="5"/>
        <v>3319.7</v>
      </c>
      <c r="M17" s="100">
        <f t="shared" si="6"/>
        <v>0.02054823808418555</v>
      </c>
      <c r="N17" s="99">
        <v>2675.499999999998</v>
      </c>
      <c r="O17" s="98"/>
      <c r="P17" s="98">
        <f t="shared" si="7"/>
        <v>2675.499999999998</v>
      </c>
      <c r="Q17" s="97">
        <f t="shared" si="8"/>
        <v>24.077742478041575</v>
      </c>
    </row>
    <row r="18" spans="1:17" s="91" customFormat="1" ht="17.25" customHeight="1">
      <c r="A18" s="102" t="s">
        <v>162</v>
      </c>
      <c r="B18" s="99">
        <v>166.914</v>
      </c>
      <c r="C18" s="98">
        <v>0</v>
      </c>
      <c r="D18" s="98">
        <f t="shared" si="1"/>
        <v>166.914</v>
      </c>
      <c r="E18" s="100">
        <f t="shared" si="2"/>
        <v>0.0105400891090103</v>
      </c>
      <c r="F18" s="99">
        <v>114.05099999999999</v>
      </c>
      <c r="G18" s="98"/>
      <c r="H18" s="98">
        <f t="shared" si="3"/>
        <v>114.05099999999999</v>
      </c>
      <c r="I18" s="101">
        <f t="shared" si="4"/>
        <v>46.350316963463726</v>
      </c>
      <c r="J18" s="99">
        <v>1423.879</v>
      </c>
      <c r="K18" s="98"/>
      <c r="L18" s="98">
        <f t="shared" si="5"/>
        <v>1423.879</v>
      </c>
      <c r="M18" s="100">
        <f t="shared" si="6"/>
        <v>0.008813508658936662</v>
      </c>
      <c r="N18" s="99">
        <v>2648.7410000000004</v>
      </c>
      <c r="O18" s="98"/>
      <c r="P18" s="98">
        <f t="shared" si="7"/>
        <v>2648.7410000000004</v>
      </c>
      <c r="Q18" s="97">
        <f t="shared" si="8"/>
        <v>-46.243177419007765</v>
      </c>
    </row>
    <row r="19" spans="1:17" s="91" customFormat="1" ht="17.25" customHeight="1">
      <c r="A19" s="102" t="s">
        <v>175</v>
      </c>
      <c r="B19" s="99">
        <v>0</v>
      </c>
      <c r="C19" s="98">
        <v>88.02</v>
      </c>
      <c r="D19" s="98">
        <f t="shared" si="1"/>
        <v>88.02</v>
      </c>
      <c r="E19" s="100">
        <f t="shared" si="2"/>
        <v>0.005558183515912906</v>
      </c>
      <c r="F19" s="99"/>
      <c r="G19" s="98"/>
      <c r="H19" s="98">
        <f t="shared" si="3"/>
        <v>0</v>
      </c>
      <c r="I19" s="101" t="e">
        <f t="shared" si="4"/>
        <v>#DIV/0!</v>
      </c>
      <c r="J19" s="99"/>
      <c r="K19" s="98">
        <v>169.457</v>
      </c>
      <c r="L19" s="98">
        <f t="shared" si="5"/>
        <v>169.457</v>
      </c>
      <c r="M19" s="100">
        <f t="shared" si="6"/>
        <v>0.0010489028469535895</v>
      </c>
      <c r="N19" s="99"/>
      <c r="O19" s="98">
        <v>35.00300000000001</v>
      </c>
      <c r="P19" s="98">
        <f t="shared" si="7"/>
        <v>35.00300000000001</v>
      </c>
      <c r="Q19" s="97">
        <f t="shared" si="8"/>
        <v>384.1213610261977</v>
      </c>
    </row>
    <row r="20" spans="1:17" s="91" customFormat="1" ht="17.25" customHeight="1">
      <c r="A20" s="102" t="s">
        <v>176</v>
      </c>
      <c r="B20" s="99">
        <v>0</v>
      </c>
      <c r="C20" s="98">
        <v>86.70800000000001</v>
      </c>
      <c r="D20" s="98">
        <f>C20+B20</f>
        <v>86.70800000000001</v>
      </c>
      <c r="E20" s="100">
        <f>(D20/$D$8)</f>
        <v>0.005475334881819772</v>
      </c>
      <c r="F20" s="99"/>
      <c r="G20" s="98">
        <v>121.70899999999995</v>
      </c>
      <c r="H20" s="98">
        <f>G20+F20</f>
        <v>121.70899999999995</v>
      </c>
      <c r="I20" s="101">
        <f t="shared" si="4"/>
        <v>-28.757939018478464</v>
      </c>
      <c r="J20" s="99"/>
      <c r="K20" s="98">
        <v>1174.4519999999995</v>
      </c>
      <c r="L20" s="98">
        <f>K20+J20</f>
        <v>1174.4519999999995</v>
      </c>
      <c r="M20" s="100">
        <f>(L20/$L$8)</f>
        <v>0.0072696084930710244</v>
      </c>
      <c r="N20" s="99"/>
      <c r="O20" s="98">
        <v>551.9550000000002</v>
      </c>
      <c r="P20" s="98">
        <f>O20+N20</f>
        <v>551.9550000000002</v>
      </c>
      <c r="Q20" s="97">
        <f t="shared" si="0"/>
        <v>112.78038970568241</v>
      </c>
    </row>
    <row r="21" spans="1:17" s="91" customFormat="1" ht="17.25" customHeight="1">
      <c r="A21" s="459" t="s">
        <v>163</v>
      </c>
      <c r="B21" s="460">
        <v>0</v>
      </c>
      <c r="C21" s="461">
        <v>86.16999999999996</v>
      </c>
      <c r="D21" s="461">
        <f>C21+B21</f>
        <v>86.16999999999996</v>
      </c>
      <c r="E21" s="462">
        <f>(D21/$D$8)</f>
        <v>0.005441361890095602</v>
      </c>
      <c r="F21" s="460"/>
      <c r="G21" s="461">
        <v>207.85399999999993</v>
      </c>
      <c r="H21" s="461">
        <f>G21+F21</f>
        <v>207.85399999999993</v>
      </c>
      <c r="I21" s="463">
        <f>(D21/H21-1)*100</f>
        <v>-58.543015770685194</v>
      </c>
      <c r="J21" s="460"/>
      <c r="K21" s="461">
        <v>1161.6099999999967</v>
      </c>
      <c r="L21" s="461">
        <f>K21+J21</f>
        <v>1161.6099999999967</v>
      </c>
      <c r="M21" s="462">
        <f>(L21/$L$8)</f>
        <v>0.007190119239982743</v>
      </c>
      <c r="N21" s="460"/>
      <c r="O21" s="461">
        <v>2194.3570000000022</v>
      </c>
      <c r="P21" s="461">
        <f>O21+N21</f>
        <v>2194.3570000000022</v>
      </c>
      <c r="Q21" s="464">
        <f t="shared" si="0"/>
        <v>-47.06376400922934</v>
      </c>
    </row>
    <row r="22" spans="1:17" s="91" customFormat="1" ht="17.25" customHeight="1">
      <c r="A22" s="102" t="s">
        <v>165</v>
      </c>
      <c r="B22" s="99">
        <v>0</v>
      </c>
      <c r="C22" s="98">
        <v>85.42799999999997</v>
      </c>
      <c r="D22" s="98">
        <f>C22+B22</f>
        <v>85.42799999999997</v>
      </c>
      <c r="E22" s="100">
        <f>(D22/$D$8)</f>
        <v>0.0053945069461191495</v>
      </c>
      <c r="F22" s="99"/>
      <c r="G22" s="98">
        <v>48.568</v>
      </c>
      <c r="H22" s="98">
        <f>G22+F22</f>
        <v>48.568</v>
      </c>
      <c r="I22" s="101">
        <f>(D22/H22-1)*100</f>
        <v>75.89359248888152</v>
      </c>
      <c r="J22" s="99"/>
      <c r="K22" s="98">
        <v>806.2989999999996</v>
      </c>
      <c r="L22" s="98">
        <f>K22+J22</f>
        <v>806.2989999999996</v>
      </c>
      <c r="M22" s="100">
        <f>(L22/$L$8)</f>
        <v>0.004990819597867494</v>
      </c>
      <c r="N22" s="99"/>
      <c r="O22" s="98">
        <v>661.368</v>
      </c>
      <c r="P22" s="98">
        <f>O22+N22</f>
        <v>661.368</v>
      </c>
      <c r="Q22" s="97">
        <f t="shared" si="0"/>
        <v>21.913821049702985</v>
      </c>
    </row>
    <row r="23" spans="1:17" s="91" customFormat="1" ht="17.25" customHeight="1">
      <c r="A23" s="459" t="s">
        <v>159</v>
      </c>
      <c r="B23" s="460">
        <v>69.30899999999998</v>
      </c>
      <c r="C23" s="461">
        <v>0</v>
      </c>
      <c r="D23" s="461">
        <f>C23+B23</f>
        <v>69.30899999999998</v>
      </c>
      <c r="E23" s="462">
        <f>(D23/$D$8)</f>
        <v>0.004376643277714241</v>
      </c>
      <c r="F23" s="460">
        <v>217.411</v>
      </c>
      <c r="G23" s="461">
        <v>1.009</v>
      </c>
      <c r="H23" s="461">
        <f>G23+F23</f>
        <v>218.42</v>
      </c>
      <c r="I23" s="463">
        <f>(D23/H23-1)*100</f>
        <v>-68.2680157494735</v>
      </c>
      <c r="J23" s="460">
        <v>1505.369999999996</v>
      </c>
      <c r="K23" s="461">
        <v>7.1579999999999995</v>
      </c>
      <c r="L23" s="461">
        <f>K23+J23</f>
        <v>1512.527999999996</v>
      </c>
      <c r="M23" s="462">
        <f>(L23/$L$8)</f>
        <v>0.009362227144921806</v>
      </c>
      <c r="N23" s="460">
        <v>2351.558</v>
      </c>
      <c r="O23" s="461">
        <v>3.223</v>
      </c>
      <c r="P23" s="461">
        <f>O23+N23</f>
        <v>2354.781</v>
      </c>
      <c r="Q23" s="464">
        <f>(L23/P23-1)*100</f>
        <v>-35.76778477489007</v>
      </c>
    </row>
    <row r="24" spans="1:17" s="91" customFormat="1" ht="17.25" customHeight="1" thickBot="1">
      <c r="A24" s="96" t="s">
        <v>168</v>
      </c>
      <c r="B24" s="93">
        <v>36.86299999999999</v>
      </c>
      <c r="C24" s="92">
        <v>285.5300000000001</v>
      </c>
      <c r="D24" s="92">
        <f>C24+B24</f>
        <v>322.3930000000001</v>
      </c>
      <c r="E24" s="94">
        <f>(D24/$D$8)</f>
        <v>0.020358094276820154</v>
      </c>
      <c r="F24" s="93">
        <v>188.693</v>
      </c>
      <c r="G24" s="92">
        <v>358.79399999999987</v>
      </c>
      <c r="H24" s="92">
        <f>G24+F24</f>
        <v>547.4869999999999</v>
      </c>
      <c r="I24" s="95">
        <f>(D24/H24-1)*100</f>
        <v>-41.11403558440654</v>
      </c>
      <c r="J24" s="93">
        <v>1348.535</v>
      </c>
      <c r="K24" s="92">
        <v>4108.657599999998</v>
      </c>
      <c r="L24" s="92">
        <f>K24+J24</f>
        <v>5457.192599999998</v>
      </c>
      <c r="M24" s="94">
        <f>(L24/$L$8)</f>
        <v>0.03377886339610674</v>
      </c>
      <c r="N24" s="93">
        <v>2594.4709999999995</v>
      </c>
      <c r="O24" s="92">
        <v>4138.03</v>
      </c>
      <c r="P24" s="92">
        <f>O24+N24</f>
        <v>6732.500999999999</v>
      </c>
      <c r="Q24" s="420">
        <f>(L24/P24-1)*100</f>
        <v>-18.942565326020777</v>
      </c>
    </row>
    <row r="25" ht="14.25">
      <c r="A25" s="116" t="s">
        <v>39</v>
      </c>
    </row>
    <row r="26" ht="14.25">
      <c r="A26" s="88" t="s">
        <v>28</v>
      </c>
    </row>
  </sheetData>
  <sheetProtection/>
  <mergeCells count="14">
    <mergeCell ref="B6:D6"/>
    <mergeCell ref="F6:H6"/>
    <mergeCell ref="A5:A7"/>
    <mergeCell ref="E6:E7"/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</mergeCells>
  <conditionalFormatting sqref="Q3 I3 Q25:Q65536 I25:I65536">
    <cfRule type="cellIs" priority="8" dxfId="99" operator="lessThan" stopIfTrue="1">
      <formula>0</formula>
    </cfRule>
  </conditionalFormatting>
  <conditionalFormatting sqref="Q8:Q24 I8:I24">
    <cfRule type="cellIs" priority="9" dxfId="99" operator="lessThan" stopIfTrue="1">
      <formula>0</formula>
    </cfRule>
    <cfRule type="cellIs" priority="10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31">
      <selection activeCell="A47" sqref="A47"/>
    </sheetView>
  </sheetViews>
  <sheetFormatPr defaultColWidth="8.00390625" defaultRowHeight="15"/>
  <cols>
    <col min="1" max="1" width="29.8515625" style="123" customWidth="1"/>
    <col min="2" max="2" width="10.57421875" style="123" bestFit="1" customWidth="1"/>
    <col min="3" max="3" width="12.421875" style="123" bestFit="1" customWidth="1"/>
    <col min="4" max="4" width="9.57421875" style="123" bestFit="1" customWidth="1"/>
    <col min="5" max="5" width="11.7109375" style="123" bestFit="1" customWidth="1"/>
    <col min="6" max="6" width="11.7109375" style="123" customWidth="1"/>
    <col min="7" max="7" width="10.7109375" style="123" customWidth="1"/>
    <col min="8" max="8" width="10.421875" style="123" bestFit="1" customWidth="1"/>
    <col min="9" max="9" width="11.7109375" style="123" bestFit="1" customWidth="1"/>
    <col min="10" max="10" width="9.57421875" style="123" bestFit="1" customWidth="1"/>
    <col min="11" max="11" width="11.7109375" style="123" bestFit="1" customWidth="1"/>
    <col min="12" max="12" width="10.8515625" style="123" customWidth="1"/>
    <col min="13" max="13" width="9.421875" style="123" customWidth="1"/>
    <col min="14" max="14" width="11.140625" style="123" customWidth="1"/>
    <col min="15" max="15" width="12.421875" style="123" bestFit="1" customWidth="1"/>
    <col min="16" max="16" width="9.421875" style="123" customWidth="1"/>
    <col min="17" max="17" width="10.57421875" style="123" bestFit="1" customWidth="1"/>
    <col min="18" max="18" width="12.7109375" style="123" bestFit="1" customWidth="1"/>
    <col min="19" max="19" width="10.140625" style="123" customWidth="1"/>
    <col min="20" max="21" width="11.140625" style="123" bestFit="1" customWidth="1"/>
    <col min="22" max="23" width="10.28125" style="123" customWidth="1"/>
    <col min="24" max="24" width="12.7109375" style="123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27" t="s">
        <v>44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21" customHeight="1" thickBot="1">
      <c r="A4" s="641" t="s">
        <v>43</v>
      </c>
      <c r="B4" s="642"/>
      <c r="C4" s="642"/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  <c r="S4" s="642"/>
      <c r="T4" s="642"/>
      <c r="U4" s="642"/>
      <c r="V4" s="642"/>
      <c r="W4" s="642"/>
      <c r="X4" s="642"/>
      <c r="Y4" s="643"/>
    </row>
    <row r="5" spans="1:25" s="169" customFormat="1" ht="19.5" customHeight="1" thickBot="1" thickTop="1">
      <c r="A5" s="630" t="s">
        <v>42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9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8"/>
    </row>
    <row r="6" spans="1:25" s="168" customFormat="1" ht="26.25" customHeight="1" thickBot="1">
      <c r="A6" s="631"/>
      <c r="B6" s="637" t="s">
        <v>151</v>
      </c>
      <c r="C6" s="638"/>
      <c r="D6" s="638"/>
      <c r="E6" s="638"/>
      <c r="F6" s="639"/>
      <c r="G6" s="634" t="s">
        <v>33</v>
      </c>
      <c r="H6" s="637" t="s">
        <v>152</v>
      </c>
      <c r="I6" s="638"/>
      <c r="J6" s="638"/>
      <c r="K6" s="638"/>
      <c r="L6" s="639"/>
      <c r="M6" s="634" t="s">
        <v>32</v>
      </c>
      <c r="N6" s="644" t="s">
        <v>153</v>
      </c>
      <c r="O6" s="638"/>
      <c r="P6" s="638"/>
      <c r="Q6" s="638"/>
      <c r="R6" s="638"/>
      <c r="S6" s="634" t="s">
        <v>33</v>
      </c>
      <c r="T6" s="644" t="s">
        <v>154</v>
      </c>
      <c r="U6" s="638"/>
      <c r="V6" s="638"/>
      <c r="W6" s="638"/>
      <c r="X6" s="638"/>
      <c r="Y6" s="634" t="s">
        <v>32</v>
      </c>
    </row>
    <row r="7" spans="1:25" s="163" customFormat="1" ht="26.25" customHeight="1">
      <c r="A7" s="632"/>
      <c r="B7" s="617" t="s">
        <v>21</v>
      </c>
      <c r="C7" s="618"/>
      <c r="D7" s="619" t="s">
        <v>20</v>
      </c>
      <c r="E7" s="620"/>
      <c r="F7" s="621" t="s">
        <v>16</v>
      </c>
      <c r="G7" s="635"/>
      <c r="H7" s="617" t="s">
        <v>21</v>
      </c>
      <c r="I7" s="618"/>
      <c r="J7" s="619" t="s">
        <v>20</v>
      </c>
      <c r="K7" s="620"/>
      <c r="L7" s="621" t="s">
        <v>16</v>
      </c>
      <c r="M7" s="635"/>
      <c r="N7" s="618" t="s">
        <v>21</v>
      </c>
      <c r="O7" s="618"/>
      <c r="P7" s="623" t="s">
        <v>20</v>
      </c>
      <c r="Q7" s="618"/>
      <c r="R7" s="621" t="s">
        <v>16</v>
      </c>
      <c r="S7" s="635"/>
      <c r="T7" s="624" t="s">
        <v>21</v>
      </c>
      <c r="U7" s="620"/>
      <c r="V7" s="619" t="s">
        <v>20</v>
      </c>
      <c r="W7" s="640"/>
      <c r="X7" s="621" t="s">
        <v>16</v>
      </c>
      <c r="Y7" s="635"/>
    </row>
    <row r="8" spans="1:25" s="163" customFormat="1" ht="31.5" thickBot="1">
      <c r="A8" s="633"/>
      <c r="B8" s="166" t="s">
        <v>18</v>
      </c>
      <c r="C8" s="164" t="s">
        <v>17</v>
      </c>
      <c r="D8" s="165" t="s">
        <v>18</v>
      </c>
      <c r="E8" s="164" t="s">
        <v>17</v>
      </c>
      <c r="F8" s="622"/>
      <c r="G8" s="636"/>
      <c r="H8" s="166" t="s">
        <v>18</v>
      </c>
      <c r="I8" s="164" t="s">
        <v>17</v>
      </c>
      <c r="J8" s="165" t="s">
        <v>18</v>
      </c>
      <c r="K8" s="164" t="s">
        <v>17</v>
      </c>
      <c r="L8" s="622"/>
      <c r="M8" s="636"/>
      <c r="N8" s="167" t="s">
        <v>18</v>
      </c>
      <c r="O8" s="164" t="s">
        <v>17</v>
      </c>
      <c r="P8" s="165" t="s">
        <v>18</v>
      </c>
      <c r="Q8" s="164" t="s">
        <v>17</v>
      </c>
      <c r="R8" s="622"/>
      <c r="S8" s="636"/>
      <c r="T8" s="166" t="s">
        <v>18</v>
      </c>
      <c r="U8" s="164" t="s">
        <v>17</v>
      </c>
      <c r="V8" s="165" t="s">
        <v>18</v>
      </c>
      <c r="W8" s="164" t="s">
        <v>17</v>
      </c>
      <c r="X8" s="622"/>
      <c r="Y8" s="636"/>
    </row>
    <row r="9" spans="1:25" s="152" customFormat="1" ht="18" customHeight="1" thickBot="1" thickTop="1">
      <c r="A9" s="162" t="s">
        <v>23</v>
      </c>
      <c r="B9" s="161">
        <f>SUM(B10:B45)</f>
        <v>447950</v>
      </c>
      <c r="C9" s="155">
        <f>SUM(C10:C45)</f>
        <v>460024</v>
      </c>
      <c r="D9" s="156">
        <f>SUM(D10:D45)</f>
        <v>3069</v>
      </c>
      <c r="E9" s="155">
        <f>SUM(E10:E45)</f>
        <v>4722</v>
      </c>
      <c r="F9" s="154">
        <f aca="true" t="shared" si="0" ref="F9:F17">SUM(B9:E9)</f>
        <v>915765</v>
      </c>
      <c r="G9" s="158">
        <f>F9/$F$9</f>
        <v>1</v>
      </c>
      <c r="H9" s="157">
        <f>SUM(H10:H45)</f>
        <v>419463</v>
      </c>
      <c r="I9" s="155">
        <f>SUM(I10:I45)</f>
        <v>433626</v>
      </c>
      <c r="J9" s="156">
        <f>SUM(J10:J45)</f>
        <v>3657</v>
      </c>
      <c r="K9" s="155">
        <f>SUM(K10:K45)</f>
        <v>3335</v>
      </c>
      <c r="L9" s="154">
        <f aca="true" t="shared" si="1" ref="L9:L17">SUM(H9:K9)</f>
        <v>860081</v>
      </c>
      <c r="M9" s="160">
        <f aca="true" t="shared" si="2" ref="M9:M17">IF(ISERROR(F9/L9-1),"         /0",(F9/L9-1))</f>
        <v>0.06474273934664287</v>
      </c>
      <c r="N9" s="159">
        <f>SUM(N10:N45)</f>
        <v>4970886</v>
      </c>
      <c r="O9" s="155">
        <f>SUM(O10:O45)</f>
        <v>4876710</v>
      </c>
      <c r="P9" s="156">
        <f>SUM(P10:P45)</f>
        <v>46659</v>
      </c>
      <c r="Q9" s="155">
        <f>SUM(Q10:Q45)</f>
        <v>52500</v>
      </c>
      <c r="R9" s="154">
        <f aca="true" t="shared" si="3" ref="R9:R17">SUM(N9:Q9)</f>
        <v>9946755</v>
      </c>
      <c r="S9" s="158">
        <f>R9/$R$9</f>
        <v>1</v>
      </c>
      <c r="T9" s="157">
        <f>SUM(T10:T45)</f>
        <v>4498624</v>
      </c>
      <c r="U9" s="155">
        <f>SUM(U10:U45)</f>
        <v>4407251</v>
      </c>
      <c r="V9" s="156">
        <f>SUM(V10:V45)</f>
        <v>40636</v>
      </c>
      <c r="W9" s="155">
        <f>SUM(W10:W45)</f>
        <v>38275</v>
      </c>
      <c r="X9" s="154">
        <f aca="true" t="shared" si="4" ref="X9:X17">SUM(T9:W9)</f>
        <v>8984786</v>
      </c>
      <c r="Y9" s="153">
        <f>IF(ISERROR(R9/X9-1),"         /0",(R9/X9-1))</f>
        <v>0.10706643430349927</v>
      </c>
    </row>
    <row r="10" spans="1:25" ht="19.5" customHeight="1" thickTop="1">
      <c r="A10" s="151" t="s">
        <v>156</v>
      </c>
      <c r="B10" s="149">
        <v>138302</v>
      </c>
      <c r="C10" s="145">
        <v>146608</v>
      </c>
      <c r="D10" s="146">
        <v>1607</v>
      </c>
      <c r="E10" s="145">
        <v>1579</v>
      </c>
      <c r="F10" s="144">
        <f t="shared" si="0"/>
        <v>288096</v>
      </c>
      <c r="G10" s="148">
        <f>F10/$F$9</f>
        <v>0.3145959935136198</v>
      </c>
      <c r="H10" s="147">
        <v>127872</v>
      </c>
      <c r="I10" s="145">
        <v>135365</v>
      </c>
      <c r="J10" s="146">
        <v>3411</v>
      </c>
      <c r="K10" s="145">
        <v>3227</v>
      </c>
      <c r="L10" s="144">
        <f t="shared" si="1"/>
        <v>269875</v>
      </c>
      <c r="M10" s="150">
        <f t="shared" si="2"/>
        <v>0.06751644279759139</v>
      </c>
      <c r="N10" s="149">
        <v>1475006</v>
      </c>
      <c r="O10" s="145">
        <v>1459601</v>
      </c>
      <c r="P10" s="146">
        <v>30270</v>
      </c>
      <c r="Q10" s="145">
        <v>31388</v>
      </c>
      <c r="R10" s="144">
        <f t="shared" si="3"/>
        <v>2996265</v>
      </c>
      <c r="S10" s="148">
        <f>R10/$R$9</f>
        <v>0.30123040127157047</v>
      </c>
      <c r="T10" s="147">
        <v>1359702</v>
      </c>
      <c r="U10" s="145">
        <v>1347137</v>
      </c>
      <c r="V10" s="146">
        <v>35339</v>
      </c>
      <c r="W10" s="145">
        <v>32865</v>
      </c>
      <c r="X10" s="144">
        <f t="shared" si="4"/>
        <v>2775043</v>
      </c>
      <c r="Y10" s="143">
        <f aca="true" t="shared" si="5" ref="Y10:Y17">IF(ISERROR(R10/X10-1),"         /0",IF(R10/X10&gt;5,"  *  ",(R10/X10-1)))</f>
        <v>0.079718404363464</v>
      </c>
    </row>
    <row r="11" spans="1:25" ht="19.5" customHeight="1">
      <c r="A11" s="142" t="s">
        <v>162</v>
      </c>
      <c r="B11" s="140">
        <v>65864</v>
      </c>
      <c r="C11" s="136">
        <v>62431</v>
      </c>
      <c r="D11" s="137">
        <v>0</v>
      </c>
      <c r="E11" s="136">
        <v>0</v>
      </c>
      <c r="F11" s="135">
        <f t="shared" si="0"/>
        <v>128295</v>
      </c>
      <c r="G11" s="139">
        <f>F11/$F$9</f>
        <v>0.14009598532374573</v>
      </c>
      <c r="H11" s="138">
        <v>62651</v>
      </c>
      <c r="I11" s="136">
        <v>61898</v>
      </c>
      <c r="J11" s="137"/>
      <c r="K11" s="136"/>
      <c r="L11" s="135">
        <f t="shared" si="1"/>
        <v>124549</v>
      </c>
      <c r="M11" s="141">
        <f t="shared" si="2"/>
        <v>0.03007651606998052</v>
      </c>
      <c r="N11" s="140">
        <v>689430</v>
      </c>
      <c r="O11" s="136">
        <v>652037</v>
      </c>
      <c r="P11" s="137"/>
      <c r="Q11" s="136"/>
      <c r="R11" s="135">
        <f t="shared" si="3"/>
        <v>1341467</v>
      </c>
      <c r="S11" s="139">
        <f>R11/$R$9</f>
        <v>0.13486478756137052</v>
      </c>
      <c r="T11" s="138">
        <v>693191</v>
      </c>
      <c r="U11" s="136">
        <v>656491</v>
      </c>
      <c r="V11" s="137">
        <v>449</v>
      </c>
      <c r="W11" s="136">
        <v>753</v>
      </c>
      <c r="X11" s="135">
        <f t="shared" si="4"/>
        <v>1350884</v>
      </c>
      <c r="Y11" s="134">
        <f t="shared" si="5"/>
        <v>-0.006970990847474656</v>
      </c>
    </row>
    <row r="12" spans="1:25" ht="19.5" customHeight="1">
      <c r="A12" s="142" t="s">
        <v>177</v>
      </c>
      <c r="B12" s="140">
        <v>31082</v>
      </c>
      <c r="C12" s="136">
        <v>28022</v>
      </c>
      <c r="D12" s="137">
        <v>0</v>
      </c>
      <c r="E12" s="136">
        <v>0</v>
      </c>
      <c r="F12" s="135">
        <f t="shared" si="0"/>
        <v>59104</v>
      </c>
      <c r="G12" s="139">
        <f aca="true" t="shared" si="6" ref="G12:G17">F12/$F$9</f>
        <v>0.06454057536595087</v>
      </c>
      <c r="H12" s="138">
        <v>32707</v>
      </c>
      <c r="I12" s="136">
        <v>30836</v>
      </c>
      <c r="J12" s="137"/>
      <c r="K12" s="136"/>
      <c r="L12" s="135">
        <f t="shared" si="1"/>
        <v>63543</v>
      </c>
      <c r="M12" s="141">
        <f t="shared" si="2"/>
        <v>-0.06985820625403272</v>
      </c>
      <c r="N12" s="140">
        <v>373415</v>
      </c>
      <c r="O12" s="136">
        <v>365185</v>
      </c>
      <c r="P12" s="137"/>
      <c r="Q12" s="136"/>
      <c r="R12" s="135">
        <f t="shared" si="3"/>
        <v>738600</v>
      </c>
      <c r="S12" s="139">
        <f aca="true" t="shared" si="7" ref="S12:S17">R12/$R$9</f>
        <v>0.07425537273211213</v>
      </c>
      <c r="T12" s="138">
        <v>290282</v>
      </c>
      <c r="U12" s="136">
        <v>285798</v>
      </c>
      <c r="V12" s="137"/>
      <c r="W12" s="136"/>
      <c r="X12" s="135">
        <f t="shared" si="4"/>
        <v>576080</v>
      </c>
      <c r="Y12" s="134">
        <f t="shared" si="5"/>
        <v>0.2821135953339813</v>
      </c>
    </row>
    <row r="13" spans="1:25" ht="19.5" customHeight="1">
      <c r="A13" s="142" t="s">
        <v>178</v>
      </c>
      <c r="B13" s="140">
        <v>22674</v>
      </c>
      <c r="C13" s="136">
        <v>23398</v>
      </c>
      <c r="D13" s="137">
        <v>0</v>
      </c>
      <c r="E13" s="136">
        <v>0</v>
      </c>
      <c r="F13" s="135">
        <f t="shared" si="0"/>
        <v>46072</v>
      </c>
      <c r="G13" s="139">
        <f t="shared" si="6"/>
        <v>0.05030985023450339</v>
      </c>
      <c r="H13" s="138">
        <v>21361</v>
      </c>
      <c r="I13" s="136">
        <v>21375</v>
      </c>
      <c r="J13" s="137"/>
      <c r="K13" s="136"/>
      <c r="L13" s="135">
        <f t="shared" si="1"/>
        <v>42736</v>
      </c>
      <c r="M13" s="141">
        <f t="shared" si="2"/>
        <v>0.07806065144140772</v>
      </c>
      <c r="N13" s="140">
        <v>254276</v>
      </c>
      <c r="O13" s="136">
        <v>246695</v>
      </c>
      <c r="P13" s="137"/>
      <c r="Q13" s="136"/>
      <c r="R13" s="135">
        <f t="shared" si="3"/>
        <v>500971</v>
      </c>
      <c r="S13" s="139">
        <f t="shared" si="7"/>
        <v>0.050365269879473255</v>
      </c>
      <c r="T13" s="138">
        <v>247496</v>
      </c>
      <c r="U13" s="136">
        <v>242927</v>
      </c>
      <c r="V13" s="137"/>
      <c r="W13" s="136"/>
      <c r="X13" s="135">
        <f t="shared" si="4"/>
        <v>490423</v>
      </c>
      <c r="Y13" s="134">
        <f t="shared" si="5"/>
        <v>0.021507963533521135</v>
      </c>
    </row>
    <row r="14" spans="1:25" ht="19.5" customHeight="1">
      <c r="A14" s="142" t="s">
        <v>179</v>
      </c>
      <c r="B14" s="140">
        <v>19787</v>
      </c>
      <c r="C14" s="136">
        <v>19695</v>
      </c>
      <c r="D14" s="137">
        <v>0</v>
      </c>
      <c r="E14" s="136">
        <v>68</v>
      </c>
      <c r="F14" s="135">
        <f t="shared" si="0"/>
        <v>39550</v>
      </c>
      <c r="G14" s="139">
        <f t="shared" si="6"/>
        <v>0.04318793576954787</v>
      </c>
      <c r="H14" s="138">
        <v>18968</v>
      </c>
      <c r="I14" s="136">
        <v>18767</v>
      </c>
      <c r="J14" s="137"/>
      <c r="K14" s="136"/>
      <c r="L14" s="135">
        <f t="shared" si="1"/>
        <v>37735</v>
      </c>
      <c r="M14" s="141">
        <f t="shared" si="2"/>
        <v>0.04809858221809993</v>
      </c>
      <c r="N14" s="140">
        <v>212294</v>
      </c>
      <c r="O14" s="136">
        <v>211066</v>
      </c>
      <c r="P14" s="137">
        <v>73</v>
      </c>
      <c r="Q14" s="136">
        <v>69</v>
      </c>
      <c r="R14" s="135">
        <f t="shared" si="3"/>
        <v>423502</v>
      </c>
      <c r="S14" s="139">
        <f t="shared" si="7"/>
        <v>0.042576900707818784</v>
      </c>
      <c r="T14" s="138">
        <v>195173</v>
      </c>
      <c r="U14" s="136">
        <v>189678</v>
      </c>
      <c r="V14" s="137">
        <v>146</v>
      </c>
      <c r="W14" s="136">
        <v>148</v>
      </c>
      <c r="X14" s="135">
        <f t="shared" si="4"/>
        <v>385145</v>
      </c>
      <c r="Y14" s="134">
        <f t="shared" si="5"/>
        <v>0.099591063106103</v>
      </c>
    </row>
    <row r="15" spans="1:25" ht="19.5" customHeight="1">
      <c r="A15" s="142" t="s">
        <v>180</v>
      </c>
      <c r="B15" s="140">
        <v>18005</v>
      </c>
      <c r="C15" s="136">
        <v>18057</v>
      </c>
      <c r="D15" s="137">
        <v>0</v>
      </c>
      <c r="E15" s="136">
        <v>0</v>
      </c>
      <c r="F15" s="135">
        <f t="shared" si="0"/>
        <v>36062</v>
      </c>
      <c r="G15" s="139">
        <f t="shared" si="6"/>
        <v>0.03937909834946739</v>
      </c>
      <c r="H15" s="138">
        <v>15675</v>
      </c>
      <c r="I15" s="136">
        <v>16360</v>
      </c>
      <c r="J15" s="137"/>
      <c r="K15" s="136"/>
      <c r="L15" s="135">
        <f t="shared" si="1"/>
        <v>32035</v>
      </c>
      <c r="M15" s="141">
        <f t="shared" si="2"/>
        <v>0.12570625877945996</v>
      </c>
      <c r="N15" s="140">
        <v>211594</v>
      </c>
      <c r="O15" s="136">
        <v>208647</v>
      </c>
      <c r="P15" s="137"/>
      <c r="Q15" s="136"/>
      <c r="R15" s="135">
        <f t="shared" si="3"/>
        <v>420241</v>
      </c>
      <c r="S15" s="139">
        <f t="shared" si="7"/>
        <v>0.04224905509384719</v>
      </c>
      <c r="T15" s="138">
        <v>166615</v>
      </c>
      <c r="U15" s="136">
        <v>164344</v>
      </c>
      <c r="V15" s="137"/>
      <c r="W15" s="136"/>
      <c r="X15" s="135">
        <f t="shared" si="4"/>
        <v>330959</v>
      </c>
      <c r="Y15" s="134">
        <f t="shared" si="5"/>
        <v>0.26976755428920196</v>
      </c>
    </row>
    <row r="16" spans="1:25" ht="19.5" customHeight="1">
      <c r="A16" s="142" t="s">
        <v>157</v>
      </c>
      <c r="B16" s="140">
        <v>16141</v>
      </c>
      <c r="C16" s="136">
        <v>16149</v>
      </c>
      <c r="D16" s="137">
        <v>0</v>
      </c>
      <c r="E16" s="136">
        <v>0</v>
      </c>
      <c r="F16" s="135">
        <f t="shared" si="0"/>
        <v>32290</v>
      </c>
      <c r="G16" s="139">
        <f t="shared" si="6"/>
        <v>0.035260137699082185</v>
      </c>
      <c r="H16" s="138">
        <v>13294</v>
      </c>
      <c r="I16" s="136">
        <v>12829</v>
      </c>
      <c r="J16" s="137">
        <v>165</v>
      </c>
      <c r="K16" s="136"/>
      <c r="L16" s="135">
        <f t="shared" si="1"/>
        <v>26288</v>
      </c>
      <c r="M16" s="141">
        <f t="shared" si="2"/>
        <v>0.2283171028606208</v>
      </c>
      <c r="N16" s="140">
        <v>175713</v>
      </c>
      <c r="O16" s="136">
        <v>177218</v>
      </c>
      <c r="P16" s="137">
        <v>690</v>
      </c>
      <c r="Q16" s="136">
        <v>688</v>
      </c>
      <c r="R16" s="135">
        <f t="shared" si="3"/>
        <v>354309</v>
      </c>
      <c r="S16" s="139">
        <f t="shared" si="7"/>
        <v>0.03562056168066872</v>
      </c>
      <c r="T16" s="138">
        <v>196578</v>
      </c>
      <c r="U16" s="136">
        <v>191529</v>
      </c>
      <c r="V16" s="137">
        <v>1231</v>
      </c>
      <c r="W16" s="136">
        <v>1069</v>
      </c>
      <c r="X16" s="135">
        <f t="shared" si="4"/>
        <v>390407</v>
      </c>
      <c r="Y16" s="134">
        <f t="shared" si="5"/>
        <v>-0.09246248146165414</v>
      </c>
    </row>
    <row r="17" spans="1:25" ht="19.5" customHeight="1">
      <c r="A17" s="142" t="s">
        <v>181</v>
      </c>
      <c r="B17" s="140">
        <v>12000</v>
      </c>
      <c r="C17" s="136">
        <v>11918</v>
      </c>
      <c r="D17" s="137">
        <v>0</v>
      </c>
      <c r="E17" s="136">
        <v>0</v>
      </c>
      <c r="F17" s="135">
        <f t="shared" si="0"/>
        <v>23918</v>
      </c>
      <c r="G17" s="139">
        <f t="shared" si="6"/>
        <v>0.0261180543043248</v>
      </c>
      <c r="H17" s="138">
        <v>9797</v>
      </c>
      <c r="I17" s="136">
        <v>9315</v>
      </c>
      <c r="J17" s="137"/>
      <c r="K17" s="136"/>
      <c r="L17" s="135">
        <f t="shared" si="1"/>
        <v>19112</v>
      </c>
      <c r="M17" s="141">
        <f t="shared" si="2"/>
        <v>0.251465048137296</v>
      </c>
      <c r="N17" s="140">
        <v>120293</v>
      </c>
      <c r="O17" s="136">
        <v>115946</v>
      </c>
      <c r="P17" s="137"/>
      <c r="Q17" s="136"/>
      <c r="R17" s="135">
        <f t="shared" si="3"/>
        <v>236239</v>
      </c>
      <c r="S17" s="139">
        <f t="shared" si="7"/>
        <v>0.02375035878535261</v>
      </c>
      <c r="T17" s="138">
        <v>34720</v>
      </c>
      <c r="U17" s="136">
        <v>32201</v>
      </c>
      <c r="V17" s="137"/>
      <c r="W17" s="136"/>
      <c r="X17" s="135">
        <f t="shared" si="4"/>
        <v>66921</v>
      </c>
      <c r="Y17" s="134">
        <f t="shared" si="5"/>
        <v>2.5301176013508466</v>
      </c>
    </row>
    <row r="18" spans="1:25" ht="19.5" customHeight="1">
      <c r="A18" s="142" t="s">
        <v>182</v>
      </c>
      <c r="B18" s="140">
        <v>11315</v>
      </c>
      <c r="C18" s="136">
        <v>11511</v>
      </c>
      <c r="D18" s="137">
        <v>0</v>
      </c>
      <c r="E18" s="136">
        <v>0</v>
      </c>
      <c r="F18" s="135">
        <f>SUM(B18:E18)</f>
        <v>22826</v>
      </c>
      <c r="G18" s="139">
        <f>F18/$F$9</f>
        <v>0.024925608644139053</v>
      </c>
      <c r="H18" s="138">
        <v>10848</v>
      </c>
      <c r="I18" s="136">
        <v>10039</v>
      </c>
      <c r="J18" s="137"/>
      <c r="K18" s="136"/>
      <c r="L18" s="135">
        <f>SUM(H18:K18)</f>
        <v>20887</v>
      </c>
      <c r="M18" s="141">
        <f>IF(ISERROR(F18/L18-1),"         /0",(F18/L18-1))</f>
        <v>0.09283286254608125</v>
      </c>
      <c r="N18" s="140">
        <v>124040</v>
      </c>
      <c r="O18" s="136">
        <v>116492</v>
      </c>
      <c r="P18" s="137">
        <v>94</v>
      </c>
      <c r="Q18" s="136">
        <v>221</v>
      </c>
      <c r="R18" s="135">
        <f>SUM(N18:Q18)</f>
        <v>240847</v>
      </c>
      <c r="S18" s="139">
        <f>R18/$R$9</f>
        <v>0.024213625448701613</v>
      </c>
      <c r="T18" s="138">
        <v>124938</v>
      </c>
      <c r="U18" s="136">
        <v>117585</v>
      </c>
      <c r="V18" s="137">
        <v>210</v>
      </c>
      <c r="W18" s="136">
        <v>209</v>
      </c>
      <c r="X18" s="135">
        <f>SUM(T18:W18)</f>
        <v>242942</v>
      </c>
      <c r="Y18" s="134">
        <f>IF(ISERROR(R18/X18-1),"         /0",IF(R18/X18&gt;5,"  *  ",(R18/X18-1)))</f>
        <v>-0.00862345745074955</v>
      </c>
    </row>
    <row r="19" spans="1:25" ht="19.5" customHeight="1">
      <c r="A19" s="142" t="s">
        <v>183</v>
      </c>
      <c r="B19" s="140">
        <v>10766</v>
      </c>
      <c r="C19" s="136">
        <v>11581</v>
      </c>
      <c r="D19" s="137">
        <v>0</v>
      </c>
      <c r="E19" s="136">
        <v>0</v>
      </c>
      <c r="F19" s="135">
        <f>SUM(B19:E19)</f>
        <v>22347</v>
      </c>
      <c r="G19" s="139">
        <f>F19/$F$9</f>
        <v>0.024402548688801165</v>
      </c>
      <c r="H19" s="138">
        <v>11472</v>
      </c>
      <c r="I19" s="136">
        <v>11942</v>
      </c>
      <c r="J19" s="137"/>
      <c r="K19" s="136"/>
      <c r="L19" s="135">
        <f>SUM(H19:K19)</f>
        <v>23414</v>
      </c>
      <c r="M19" s="141">
        <f>IF(ISERROR(F19/L19-1),"         /0",(F19/L19-1))</f>
        <v>-0.045571025881950944</v>
      </c>
      <c r="N19" s="140">
        <v>132717</v>
      </c>
      <c r="O19" s="136">
        <v>127809</v>
      </c>
      <c r="P19" s="137"/>
      <c r="Q19" s="136"/>
      <c r="R19" s="135">
        <f>SUM(N19:Q19)</f>
        <v>260526</v>
      </c>
      <c r="S19" s="139">
        <f>R19/$R$9</f>
        <v>0.026192059621454433</v>
      </c>
      <c r="T19" s="138">
        <v>128443</v>
      </c>
      <c r="U19" s="136">
        <v>126835</v>
      </c>
      <c r="V19" s="137"/>
      <c r="W19" s="136"/>
      <c r="X19" s="135">
        <f>SUM(T19:W19)</f>
        <v>255278</v>
      </c>
      <c r="Y19" s="134">
        <f>IF(ISERROR(R19/X19-1),"         /0",IF(R19/X19&gt;5,"  *  ",(R19/X19-1)))</f>
        <v>0.02055797992776509</v>
      </c>
    </row>
    <row r="20" spans="1:25" ht="19.5" customHeight="1">
      <c r="A20" s="142" t="s">
        <v>184</v>
      </c>
      <c r="B20" s="140">
        <v>10148</v>
      </c>
      <c r="C20" s="136">
        <v>10642</v>
      </c>
      <c r="D20" s="137">
        <v>0</v>
      </c>
      <c r="E20" s="136">
        <v>0</v>
      </c>
      <c r="F20" s="135">
        <f>SUM(B20:E20)</f>
        <v>20790</v>
      </c>
      <c r="G20" s="139">
        <f>F20/$F$9</f>
        <v>0.022702330838151707</v>
      </c>
      <c r="H20" s="138">
        <v>10312</v>
      </c>
      <c r="I20" s="136">
        <v>10973</v>
      </c>
      <c r="J20" s="137">
        <v>0</v>
      </c>
      <c r="K20" s="136"/>
      <c r="L20" s="135">
        <f>SUM(H20:K20)</f>
        <v>21285</v>
      </c>
      <c r="M20" s="141">
        <f>IF(ISERROR(F20/L20-1),"         /0",(F20/L20-1))</f>
        <v>-0.023255813953488413</v>
      </c>
      <c r="N20" s="140">
        <v>122049</v>
      </c>
      <c r="O20" s="136">
        <v>117812</v>
      </c>
      <c r="P20" s="137">
        <v>272</v>
      </c>
      <c r="Q20" s="136">
        <v>0</v>
      </c>
      <c r="R20" s="135">
        <f>SUM(N20:Q20)</f>
        <v>240133</v>
      </c>
      <c r="S20" s="139">
        <f>R20/$R$9</f>
        <v>0.024141843244354567</v>
      </c>
      <c r="T20" s="138">
        <v>124979</v>
      </c>
      <c r="U20" s="136">
        <v>122544</v>
      </c>
      <c r="V20" s="137">
        <v>0</v>
      </c>
      <c r="W20" s="136"/>
      <c r="X20" s="135">
        <f>SUM(T20:W20)</f>
        <v>247523</v>
      </c>
      <c r="Y20" s="134">
        <f>IF(ISERROR(R20/X20-1),"         /0",IF(R20/X20&gt;5,"  *  ",(R20/X20-1)))</f>
        <v>-0.029855811379144614</v>
      </c>
    </row>
    <row r="21" spans="1:25" ht="19.5" customHeight="1">
      <c r="A21" s="142" t="s">
        <v>158</v>
      </c>
      <c r="B21" s="140">
        <v>10520</v>
      </c>
      <c r="C21" s="136">
        <v>9719</v>
      </c>
      <c r="D21" s="137">
        <v>0</v>
      </c>
      <c r="E21" s="136">
        <v>0</v>
      </c>
      <c r="F21" s="135">
        <f>SUM(B21:E21)</f>
        <v>20239</v>
      </c>
      <c r="G21" s="139">
        <f>F21/$F$9</f>
        <v>0.022100648092032344</v>
      </c>
      <c r="H21" s="138">
        <v>5333</v>
      </c>
      <c r="I21" s="136">
        <v>4912</v>
      </c>
      <c r="J21" s="137"/>
      <c r="K21" s="136"/>
      <c r="L21" s="135">
        <f>SUM(H21:K21)</f>
        <v>10245</v>
      </c>
      <c r="M21" s="141">
        <f>IF(ISERROR(F21/L21-1),"         /0",(F21/L21-1))</f>
        <v>0.975500244021474</v>
      </c>
      <c r="N21" s="140">
        <v>110280</v>
      </c>
      <c r="O21" s="136">
        <v>109946</v>
      </c>
      <c r="P21" s="137"/>
      <c r="Q21" s="136"/>
      <c r="R21" s="135">
        <f>SUM(N21:Q21)</f>
        <v>220226</v>
      </c>
      <c r="S21" s="139">
        <f>R21/$R$9</f>
        <v>0.022140487023154787</v>
      </c>
      <c r="T21" s="138">
        <v>22893</v>
      </c>
      <c r="U21" s="136">
        <v>18667</v>
      </c>
      <c r="V21" s="137"/>
      <c r="W21" s="136"/>
      <c r="X21" s="135">
        <f>SUM(T21:W21)</f>
        <v>41560</v>
      </c>
      <c r="Y21" s="134" t="str">
        <f>IF(ISERROR(R21/X21-1),"         /0",IF(R21/X21&gt;5,"  *  ",(R21/X21-1)))</f>
        <v>  *  </v>
      </c>
    </row>
    <row r="22" spans="1:25" ht="19.5" customHeight="1">
      <c r="A22" s="142" t="s">
        <v>185</v>
      </c>
      <c r="B22" s="140">
        <v>9721</v>
      </c>
      <c r="C22" s="136">
        <v>9461</v>
      </c>
      <c r="D22" s="137">
        <v>0</v>
      </c>
      <c r="E22" s="136">
        <v>0</v>
      </c>
      <c r="F22" s="135">
        <f aca="true" t="shared" si="8" ref="F22:F32">SUM(B22:E22)</f>
        <v>19182</v>
      </c>
      <c r="G22" s="139">
        <f aca="true" t="shared" si="9" ref="G22:G32">F22/$F$9</f>
        <v>0.02094642184403204</v>
      </c>
      <c r="H22" s="138">
        <v>14048</v>
      </c>
      <c r="I22" s="136">
        <v>13488</v>
      </c>
      <c r="J22" s="137"/>
      <c r="K22" s="136"/>
      <c r="L22" s="135">
        <f aca="true" t="shared" si="10" ref="L22:L32">SUM(H22:K22)</f>
        <v>27536</v>
      </c>
      <c r="M22" s="141">
        <f aca="true" t="shared" si="11" ref="M22:M32">IF(ISERROR(F22/L22-1),"         /0",(F22/L22-1))</f>
        <v>-0.303384660081348</v>
      </c>
      <c r="N22" s="140">
        <v>118616</v>
      </c>
      <c r="O22" s="136">
        <v>115999</v>
      </c>
      <c r="P22" s="137"/>
      <c r="Q22" s="136"/>
      <c r="R22" s="135">
        <f aca="true" t="shared" si="12" ref="R22:R32">SUM(N22:Q22)</f>
        <v>234615</v>
      </c>
      <c r="S22" s="139">
        <f aca="true" t="shared" si="13" ref="S22:S32">R22/$R$9</f>
        <v>0.023587089457818153</v>
      </c>
      <c r="T22" s="138">
        <v>145870</v>
      </c>
      <c r="U22" s="136">
        <v>140088</v>
      </c>
      <c r="V22" s="137"/>
      <c r="W22" s="136"/>
      <c r="X22" s="135">
        <f aca="true" t="shared" si="14" ref="X22:X32">SUM(T22:W22)</f>
        <v>285958</v>
      </c>
      <c r="Y22" s="134">
        <f aca="true" t="shared" si="15" ref="Y22:Y32">IF(ISERROR(R22/X22-1),"         /0",IF(R22/X22&gt;5,"  *  ",(R22/X22-1)))</f>
        <v>-0.179547346113765</v>
      </c>
    </row>
    <row r="23" spans="1:25" ht="19.5" customHeight="1">
      <c r="A23" s="142" t="s">
        <v>186</v>
      </c>
      <c r="B23" s="140">
        <v>8819</v>
      </c>
      <c r="C23" s="136">
        <v>10316</v>
      </c>
      <c r="D23" s="137">
        <v>0</v>
      </c>
      <c r="E23" s="136">
        <v>0</v>
      </c>
      <c r="F23" s="135">
        <f t="shared" si="8"/>
        <v>19135</v>
      </c>
      <c r="G23" s="139">
        <f t="shared" si="9"/>
        <v>0.020895098633383017</v>
      </c>
      <c r="H23" s="138">
        <v>6721</v>
      </c>
      <c r="I23" s="136">
        <v>9226</v>
      </c>
      <c r="J23" s="137"/>
      <c r="K23" s="136"/>
      <c r="L23" s="135">
        <f t="shared" si="10"/>
        <v>15947</v>
      </c>
      <c r="M23" s="141">
        <f t="shared" si="11"/>
        <v>0.19991220919295172</v>
      </c>
      <c r="N23" s="140">
        <v>114105</v>
      </c>
      <c r="O23" s="136">
        <v>101915</v>
      </c>
      <c r="P23" s="137"/>
      <c r="Q23" s="136"/>
      <c r="R23" s="135">
        <f t="shared" si="12"/>
        <v>216020</v>
      </c>
      <c r="S23" s="139">
        <f t="shared" si="13"/>
        <v>0.021717635550488577</v>
      </c>
      <c r="T23" s="138">
        <v>100056</v>
      </c>
      <c r="U23" s="136">
        <v>96929</v>
      </c>
      <c r="V23" s="137"/>
      <c r="W23" s="136"/>
      <c r="X23" s="135">
        <f t="shared" si="14"/>
        <v>196985</v>
      </c>
      <c r="Y23" s="134">
        <f t="shared" si="15"/>
        <v>0.09663172322765701</v>
      </c>
    </row>
    <row r="24" spans="1:25" ht="19.5" customHeight="1">
      <c r="A24" s="142" t="s">
        <v>187</v>
      </c>
      <c r="B24" s="140">
        <v>7990</v>
      </c>
      <c r="C24" s="136">
        <v>8786</v>
      </c>
      <c r="D24" s="137">
        <v>0</v>
      </c>
      <c r="E24" s="136">
        <v>0</v>
      </c>
      <c r="F24" s="135">
        <f t="shared" si="8"/>
        <v>16776</v>
      </c>
      <c r="G24" s="139">
        <f t="shared" si="9"/>
        <v>0.01831911025208432</v>
      </c>
      <c r="H24" s="138">
        <v>6052</v>
      </c>
      <c r="I24" s="136">
        <v>6067</v>
      </c>
      <c r="J24" s="137"/>
      <c r="K24" s="136"/>
      <c r="L24" s="135">
        <f t="shared" si="10"/>
        <v>12119</v>
      </c>
      <c r="M24" s="141">
        <f t="shared" si="11"/>
        <v>0.3842726297549304</v>
      </c>
      <c r="N24" s="140">
        <v>93750</v>
      </c>
      <c r="O24" s="136">
        <v>89706</v>
      </c>
      <c r="P24" s="137"/>
      <c r="Q24" s="136"/>
      <c r="R24" s="135">
        <f t="shared" si="12"/>
        <v>183456</v>
      </c>
      <c r="S24" s="139">
        <f t="shared" si="13"/>
        <v>0.018443804034582133</v>
      </c>
      <c r="T24" s="138">
        <v>68161</v>
      </c>
      <c r="U24" s="136">
        <v>68238</v>
      </c>
      <c r="V24" s="137"/>
      <c r="W24" s="136"/>
      <c r="X24" s="135">
        <f t="shared" si="14"/>
        <v>136399</v>
      </c>
      <c r="Y24" s="134">
        <f t="shared" si="15"/>
        <v>0.34499519791200806</v>
      </c>
    </row>
    <row r="25" spans="1:25" ht="19.5" customHeight="1">
      <c r="A25" s="142" t="s">
        <v>188</v>
      </c>
      <c r="B25" s="140">
        <v>7039</v>
      </c>
      <c r="C25" s="136">
        <v>7829</v>
      </c>
      <c r="D25" s="137">
        <v>0</v>
      </c>
      <c r="E25" s="136">
        <v>0</v>
      </c>
      <c r="F25" s="135">
        <f t="shared" si="8"/>
        <v>14868</v>
      </c>
      <c r="G25" s="139">
        <f t="shared" si="9"/>
        <v>0.01623560629637516</v>
      </c>
      <c r="H25" s="138">
        <v>5857</v>
      </c>
      <c r="I25" s="136">
        <v>6417</v>
      </c>
      <c r="J25" s="137"/>
      <c r="K25" s="136"/>
      <c r="L25" s="135">
        <f t="shared" si="10"/>
        <v>12274</v>
      </c>
      <c r="M25" s="141">
        <f t="shared" si="11"/>
        <v>0.21134104611373639</v>
      </c>
      <c r="N25" s="140">
        <v>65244</v>
      </c>
      <c r="O25" s="136">
        <v>69156</v>
      </c>
      <c r="P25" s="137"/>
      <c r="Q25" s="136"/>
      <c r="R25" s="135">
        <f t="shared" si="12"/>
        <v>134400</v>
      </c>
      <c r="S25" s="139">
        <f t="shared" si="13"/>
        <v>0.013511944347679218</v>
      </c>
      <c r="T25" s="138">
        <v>66751</v>
      </c>
      <c r="U25" s="136">
        <v>74966</v>
      </c>
      <c r="V25" s="137"/>
      <c r="W25" s="136"/>
      <c r="X25" s="135">
        <f t="shared" si="14"/>
        <v>141717</v>
      </c>
      <c r="Y25" s="134">
        <f t="shared" si="15"/>
        <v>-0.05163106755011748</v>
      </c>
    </row>
    <row r="26" spans="1:25" ht="19.5" customHeight="1">
      <c r="A26" s="142" t="s">
        <v>189</v>
      </c>
      <c r="B26" s="140">
        <v>5892</v>
      </c>
      <c r="C26" s="136">
        <v>6795</v>
      </c>
      <c r="D26" s="137">
        <v>0</v>
      </c>
      <c r="E26" s="136">
        <v>0</v>
      </c>
      <c r="F26" s="135">
        <f t="shared" si="8"/>
        <v>12687</v>
      </c>
      <c r="G26" s="139">
        <f t="shared" si="9"/>
        <v>0.013853990925619564</v>
      </c>
      <c r="H26" s="138">
        <v>5689</v>
      </c>
      <c r="I26" s="136">
        <v>6783</v>
      </c>
      <c r="J26" s="137"/>
      <c r="K26" s="136"/>
      <c r="L26" s="135">
        <f t="shared" si="10"/>
        <v>12472</v>
      </c>
      <c r="M26" s="141">
        <f t="shared" si="11"/>
        <v>0.017238614496472016</v>
      </c>
      <c r="N26" s="140">
        <v>75225</v>
      </c>
      <c r="O26" s="136">
        <v>71855</v>
      </c>
      <c r="P26" s="137"/>
      <c r="Q26" s="136"/>
      <c r="R26" s="135">
        <f t="shared" si="12"/>
        <v>147080</v>
      </c>
      <c r="S26" s="139">
        <f t="shared" si="13"/>
        <v>0.01478673195429062</v>
      </c>
      <c r="T26" s="138">
        <v>75837</v>
      </c>
      <c r="U26" s="136">
        <v>74759</v>
      </c>
      <c r="V26" s="137"/>
      <c r="W26" s="136"/>
      <c r="X26" s="135">
        <f t="shared" si="14"/>
        <v>150596</v>
      </c>
      <c r="Y26" s="134">
        <f t="shared" si="15"/>
        <v>-0.02334723365826452</v>
      </c>
    </row>
    <row r="27" spans="1:25" ht="19.5" customHeight="1">
      <c r="A27" s="142" t="s">
        <v>190</v>
      </c>
      <c r="B27" s="140">
        <v>5778</v>
      </c>
      <c r="C27" s="136">
        <v>6113</v>
      </c>
      <c r="D27" s="137">
        <v>0</v>
      </c>
      <c r="E27" s="136">
        <v>0</v>
      </c>
      <c r="F27" s="135">
        <f t="shared" si="8"/>
        <v>11891</v>
      </c>
      <c r="G27" s="139">
        <f t="shared" si="9"/>
        <v>0.012984772294202114</v>
      </c>
      <c r="H27" s="138">
        <v>2801</v>
      </c>
      <c r="I27" s="136">
        <v>2923</v>
      </c>
      <c r="J27" s="137"/>
      <c r="K27" s="136"/>
      <c r="L27" s="135">
        <f t="shared" si="10"/>
        <v>5724</v>
      </c>
      <c r="M27" s="141">
        <f t="shared" si="11"/>
        <v>1.0773934311670161</v>
      </c>
      <c r="N27" s="140">
        <v>63001</v>
      </c>
      <c r="O27" s="136">
        <v>64111</v>
      </c>
      <c r="P27" s="137"/>
      <c r="Q27" s="136"/>
      <c r="R27" s="135">
        <f t="shared" si="12"/>
        <v>127112</v>
      </c>
      <c r="S27" s="139">
        <f t="shared" si="13"/>
        <v>0.012779243079778279</v>
      </c>
      <c r="T27" s="138">
        <v>31487</v>
      </c>
      <c r="U27" s="136">
        <v>30932</v>
      </c>
      <c r="V27" s="137">
        <v>107</v>
      </c>
      <c r="W27" s="136">
        <v>107</v>
      </c>
      <c r="X27" s="135">
        <f t="shared" si="14"/>
        <v>62633</v>
      </c>
      <c r="Y27" s="134">
        <f t="shared" si="15"/>
        <v>1.0294732808583333</v>
      </c>
    </row>
    <row r="28" spans="1:25" ht="19.5" customHeight="1">
      <c r="A28" s="142" t="s">
        <v>191</v>
      </c>
      <c r="B28" s="140">
        <v>6050</v>
      </c>
      <c r="C28" s="136">
        <v>5579</v>
      </c>
      <c r="D28" s="137">
        <v>0</v>
      </c>
      <c r="E28" s="136">
        <v>0</v>
      </c>
      <c r="F28" s="135">
        <f t="shared" si="8"/>
        <v>11629</v>
      </c>
      <c r="G28" s="139">
        <f t="shared" si="9"/>
        <v>0.01269867269441396</v>
      </c>
      <c r="H28" s="138">
        <v>10534</v>
      </c>
      <c r="I28" s="136">
        <v>11348</v>
      </c>
      <c r="J28" s="137"/>
      <c r="K28" s="136"/>
      <c r="L28" s="135">
        <f t="shared" si="10"/>
        <v>21882</v>
      </c>
      <c r="M28" s="141">
        <f t="shared" si="11"/>
        <v>-0.4685586326661183</v>
      </c>
      <c r="N28" s="140">
        <v>69028</v>
      </c>
      <c r="O28" s="136">
        <v>71911</v>
      </c>
      <c r="P28" s="137">
        <v>461</v>
      </c>
      <c r="Q28" s="136">
        <v>337</v>
      </c>
      <c r="R28" s="135">
        <f t="shared" si="12"/>
        <v>141737</v>
      </c>
      <c r="S28" s="139">
        <f t="shared" si="13"/>
        <v>0.014249571845290248</v>
      </c>
      <c r="T28" s="138">
        <v>90971</v>
      </c>
      <c r="U28" s="136">
        <v>90463</v>
      </c>
      <c r="V28" s="137">
        <v>1923</v>
      </c>
      <c r="W28" s="136">
        <v>1828</v>
      </c>
      <c r="X28" s="135">
        <f t="shared" si="14"/>
        <v>185185</v>
      </c>
      <c r="Y28" s="134">
        <f t="shared" si="15"/>
        <v>-0.23461943461943457</v>
      </c>
    </row>
    <row r="29" spans="1:25" ht="19.5" customHeight="1">
      <c r="A29" s="142" t="s">
        <v>192</v>
      </c>
      <c r="B29" s="140">
        <v>4862</v>
      </c>
      <c r="C29" s="136">
        <v>5985</v>
      </c>
      <c r="D29" s="137">
        <v>0</v>
      </c>
      <c r="E29" s="136">
        <v>0</v>
      </c>
      <c r="F29" s="135">
        <f t="shared" si="8"/>
        <v>10847</v>
      </c>
      <c r="G29" s="139">
        <f t="shared" si="9"/>
        <v>0.011844741827870688</v>
      </c>
      <c r="H29" s="138">
        <v>6096</v>
      </c>
      <c r="I29" s="136">
        <v>7918</v>
      </c>
      <c r="J29" s="137"/>
      <c r="K29" s="136"/>
      <c r="L29" s="135">
        <f t="shared" si="10"/>
        <v>14014</v>
      </c>
      <c r="M29" s="141">
        <f t="shared" si="11"/>
        <v>-0.22598829741686888</v>
      </c>
      <c r="N29" s="140">
        <v>80251</v>
      </c>
      <c r="O29" s="136">
        <v>79614</v>
      </c>
      <c r="P29" s="137"/>
      <c r="Q29" s="136"/>
      <c r="R29" s="135">
        <f t="shared" si="12"/>
        <v>159865</v>
      </c>
      <c r="S29" s="139">
        <f t="shared" si="13"/>
        <v>0.016072075767423647</v>
      </c>
      <c r="T29" s="138">
        <v>87655</v>
      </c>
      <c r="U29" s="136">
        <v>84770</v>
      </c>
      <c r="V29" s="137"/>
      <c r="W29" s="136"/>
      <c r="X29" s="135">
        <f t="shared" si="14"/>
        <v>172425</v>
      </c>
      <c r="Y29" s="134">
        <f t="shared" si="15"/>
        <v>-0.07284326518776274</v>
      </c>
    </row>
    <row r="30" spans="1:25" ht="19.5" customHeight="1">
      <c r="A30" s="142" t="s">
        <v>193</v>
      </c>
      <c r="B30" s="140">
        <v>5273</v>
      </c>
      <c r="C30" s="136">
        <v>5454</v>
      </c>
      <c r="D30" s="137">
        <v>0</v>
      </c>
      <c r="E30" s="136">
        <v>0</v>
      </c>
      <c r="F30" s="135">
        <f t="shared" si="8"/>
        <v>10727</v>
      </c>
      <c r="G30" s="139">
        <f t="shared" si="9"/>
        <v>0.01171370384323489</v>
      </c>
      <c r="H30" s="138">
        <v>6371</v>
      </c>
      <c r="I30" s="136">
        <v>7018</v>
      </c>
      <c r="J30" s="137"/>
      <c r="K30" s="136"/>
      <c r="L30" s="135">
        <f t="shared" si="10"/>
        <v>13389</v>
      </c>
      <c r="M30" s="141">
        <f t="shared" si="11"/>
        <v>-0.1988199268055867</v>
      </c>
      <c r="N30" s="140">
        <v>80022</v>
      </c>
      <c r="O30" s="136">
        <v>73854</v>
      </c>
      <c r="P30" s="137"/>
      <c r="Q30" s="136"/>
      <c r="R30" s="135">
        <f t="shared" si="12"/>
        <v>153876</v>
      </c>
      <c r="S30" s="139">
        <f t="shared" si="13"/>
        <v>0.015469969854490234</v>
      </c>
      <c r="T30" s="138">
        <v>77920</v>
      </c>
      <c r="U30" s="136">
        <v>74982</v>
      </c>
      <c r="V30" s="137"/>
      <c r="W30" s="136"/>
      <c r="X30" s="135">
        <f t="shared" si="14"/>
        <v>152902</v>
      </c>
      <c r="Y30" s="134">
        <f t="shared" si="15"/>
        <v>0.00637009326235094</v>
      </c>
    </row>
    <row r="31" spans="1:25" ht="19.5" customHeight="1">
      <c r="A31" s="142" t="s">
        <v>194</v>
      </c>
      <c r="B31" s="140">
        <v>2746</v>
      </c>
      <c r="C31" s="136">
        <v>4426</v>
      </c>
      <c r="D31" s="137">
        <v>0</v>
      </c>
      <c r="E31" s="136">
        <v>0</v>
      </c>
      <c r="F31" s="135">
        <f t="shared" si="8"/>
        <v>7172</v>
      </c>
      <c r="G31" s="139">
        <f t="shared" si="9"/>
        <v>0.007831703548399425</v>
      </c>
      <c r="H31" s="138"/>
      <c r="I31" s="136"/>
      <c r="J31" s="137"/>
      <c r="K31" s="136"/>
      <c r="L31" s="135">
        <f t="shared" si="10"/>
        <v>0</v>
      </c>
      <c r="M31" s="141" t="str">
        <f t="shared" si="11"/>
        <v>         /0</v>
      </c>
      <c r="N31" s="140">
        <v>10950</v>
      </c>
      <c r="O31" s="136">
        <v>15186</v>
      </c>
      <c r="P31" s="137"/>
      <c r="Q31" s="136"/>
      <c r="R31" s="135">
        <f t="shared" si="12"/>
        <v>26136</v>
      </c>
      <c r="S31" s="139">
        <f t="shared" si="13"/>
        <v>0.0026275906061826193</v>
      </c>
      <c r="T31" s="138"/>
      <c r="U31" s="136"/>
      <c r="V31" s="137"/>
      <c r="W31" s="136"/>
      <c r="X31" s="135">
        <f t="shared" si="14"/>
        <v>0</v>
      </c>
      <c r="Y31" s="134" t="str">
        <f t="shared" si="15"/>
        <v>         /0</v>
      </c>
    </row>
    <row r="32" spans="1:25" ht="19.5" customHeight="1">
      <c r="A32" s="142" t="s">
        <v>195</v>
      </c>
      <c r="B32" s="140">
        <v>3352</v>
      </c>
      <c r="C32" s="136">
        <v>3666</v>
      </c>
      <c r="D32" s="137">
        <v>0</v>
      </c>
      <c r="E32" s="136">
        <v>0</v>
      </c>
      <c r="F32" s="135">
        <f t="shared" si="8"/>
        <v>7018</v>
      </c>
      <c r="G32" s="139">
        <f t="shared" si="9"/>
        <v>0.0076635381347834874</v>
      </c>
      <c r="H32" s="138">
        <v>3452</v>
      </c>
      <c r="I32" s="136">
        <v>3861</v>
      </c>
      <c r="J32" s="137"/>
      <c r="K32" s="136"/>
      <c r="L32" s="135">
        <f t="shared" si="10"/>
        <v>7313</v>
      </c>
      <c r="M32" s="141">
        <f t="shared" si="11"/>
        <v>-0.040339122111308634</v>
      </c>
      <c r="N32" s="140">
        <v>37181</v>
      </c>
      <c r="O32" s="136">
        <v>40319</v>
      </c>
      <c r="P32" s="137"/>
      <c r="Q32" s="136"/>
      <c r="R32" s="135">
        <f t="shared" si="12"/>
        <v>77500</v>
      </c>
      <c r="S32" s="139">
        <f t="shared" si="13"/>
        <v>0.007791485765960859</v>
      </c>
      <c r="T32" s="138">
        <v>38597</v>
      </c>
      <c r="U32" s="136">
        <v>37651</v>
      </c>
      <c r="V32" s="137"/>
      <c r="W32" s="136"/>
      <c r="X32" s="135">
        <f t="shared" si="14"/>
        <v>76248</v>
      </c>
      <c r="Y32" s="134">
        <f t="shared" si="15"/>
        <v>0.016420102822369165</v>
      </c>
    </row>
    <row r="33" spans="1:25" ht="19.5" customHeight="1">
      <c r="A33" s="142" t="s">
        <v>196</v>
      </c>
      <c r="B33" s="140">
        <v>2413</v>
      </c>
      <c r="C33" s="136">
        <v>3424</v>
      </c>
      <c r="D33" s="137">
        <v>0</v>
      </c>
      <c r="E33" s="136">
        <v>0</v>
      </c>
      <c r="F33" s="135">
        <f aca="true" t="shared" si="16" ref="F33:F45">SUM(B33:E33)</f>
        <v>5837</v>
      </c>
      <c r="G33" s="139">
        <f aca="true" t="shared" si="17" ref="G33:G45">F33/$F$9</f>
        <v>0.006373905969326191</v>
      </c>
      <c r="H33" s="138">
        <v>2121</v>
      </c>
      <c r="I33" s="136">
        <v>2862</v>
      </c>
      <c r="J33" s="137"/>
      <c r="K33" s="136"/>
      <c r="L33" s="135">
        <f aca="true" t="shared" si="18" ref="L33:L45">SUM(H33:K33)</f>
        <v>4983</v>
      </c>
      <c r="M33" s="141">
        <f aca="true" t="shared" si="19" ref="M33:M38">IF(ISERROR(F33/L33-1),"         /0",(F33/L33-1))</f>
        <v>0.17138270118402565</v>
      </c>
      <c r="N33" s="140">
        <v>36480</v>
      </c>
      <c r="O33" s="136">
        <v>34801</v>
      </c>
      <c r="P33" s="137"/>
      <c r="Q33" s="136"/>
      <c r="R33" s="135">
        <f aca="true" t="shared" si="20" ref="R33:R45">SUM(N33:Q33)</f>
        <v>71281</v>
      </c>
      <c r="S33" s="139">
        <f aca="true" t="shared" si="21" ref="S33:S45">R33/$R$9</f>
        <v>0.0071662567339800766</v>
      </c>
      <c r="T33" s="138">
        <v>34670</v>
      </c>
      <c r="U33" s="136">
        <v>33420</v>
      </c>
      <c r="V33" s="137"/>
      <c r="W33" s="136"/>
      <c r="X33" s="135">
        <f aca="true" t="shared" si="22" ref="X33:X45">SUM(T33:W33)</f>
        <v>68090</v>
      </c>
      <c r="Y33" s="134">
        <f aca="true" t="shared" si="23" ref="Y33:Y45">IF(ISERROR(R33/X33-1),"         /0",IF(R33/X33&gt;5,"  *  ",(R33/X33-1)))</f>
        <v>0.046864444118078996</v>
      </c>
    </row>
    <row r="34" spans="1:25" ht="19.5" customHeight="1">
      <c r="A34" s="142" t="s">
        <v>197</v>
      </c>
      <c r="B34" s="140">
        <v>2809</v>
      </c>
      <c r="C34" s="136">
        <v>2906</v>
      </c>
      <c r="D34" s="137">
        <v>0</v>
      </c>
      <c r="E34" s="136">
        <v>0</v>
      </c>
      <c r="F34" s="135">
        <f t="shared" si="16"/>
        <v>5715</v>
      </c>
      <c r="G34" s="139">
        <f t="shared" si="17"/>
        <v>0.0062406840182797985</v>
      </c>
      <c r="H34" s="138">
        <v>2274</v>
      </c>
      <c r="I34" s="136">
        <v>2163</v>
      </c>
      <c r="J34" s="137"/>
      <c r="K34" s="136"/>
      <c r="L34" s="135">
        <f t="shared" si="18"/>
        <v>4437</v>
      </c>
      <c r="M34" s="141">
        <f t="shared" si="19"/>
        <v>0.28803245436105485</v>
      </c>
      <c r="N34" s="140">
        <v>24457</v>
      </c>
      <c r="O34" s="136">
        <v>26697</v>
      </c>
      <c r="P34" s="137"/>
      <c r="Q34" s="136"/>
      <c r="R34" s="135">
        <f t="shared" si="20"/>
        <v>51154</v>
      </c>
      <c r="S34" s="139">
        <f t="shared" si="21"/>
        <v>0.00514278274673499</v>
      </c>
      <c r="T34" s="138">
        <v>28602</v>
      </c>
      <c r="U34" s="136">
        <v>27671</v>
      </c>
      <c r="V34" s="137"/>
      <c r="W34" s="136"/>
      <c r="X34" s="135">
        <f t="shared" si="22"/>
        <v>56273</v>
      </c>
      <c r="Y34" s="134">
        <f t="shared" si="23"/>
        <v>-0.09096724894709718</v>
      </c>
    </row>
    <row r="35" spans="1:25" ht="19.5" customHeight="1">
      <c r="A35" s="142" t="s">
        <v>198</v>
      </c>
      <c r="B35" s="140">
        <v>0</v>
      </c>
      <c r="C35" s="136">
        <v>0</v>
      </c>
      <c r="D35" s="137">
        <v>1424</v>
      </c>
      <c r="E35" s="136">
        <v>2989</v>
      </c>
      <c r="F35" s="135">
        <f t="shared" si="16"/>
        <v>4413</v>
      </c>
      <c r="G35" s="139">
        <f t="shared" si="17"/>
        <v>0.004818921884981409</v>
      </c>
      <c r="H35" s="138"/>
      <c r="I35" s="136"/>
      <c r="J35" s="137"/>
      <c r="K35" s="136"/>
      <c r="L35" s="135">
        <f t="shared" si="18"/>
        <v>0</v>
      </c>
      <c r="M35" s="141" t="str">
        <f t="shared" si="19"/>
        <v>         /0</v>
      </c>
      <c r="N35" s="140"/>
      <c r="O35" s="136"/>
      <c r="P35" s="137">
        <v>13651</v>
      </c>
      <c r="Q35" s="136">
        <v>18418</v>
      </c>
      <c r="R35" s="135">
        <f t="shared" si="20"/>
        <v>32069</v>
      </c>
      <c r="S35" s="139">
        <f t="shared" si="21"/>
        <v>0.0032240665423045</v>
      </c>
      <c r="T35" s="138"/>
      <c r="U35" s="136"/>
      <c r="V35" s="137"/>
      <c r="W35" s="136"/>
      <c r="X35" s="135">
        <f t="shared" si="22"/>
        <v>0</v>
      </c>
      <c r="Y35" s="134" t="str">
        <f t="shared" si="23"/>
        <v>         /0</v>
      </c>
    </row>
    <row r="36" spans="1:25" ht="19.5" customHeight="1">
      <c r="A36" s="142" t="s">
        <v>199</v>
      </c>
      <c r="B36" s="140">
        <v>2390</v>
      </c>
      <c r="C36" s="136">
        <v>1953</v>
      </c>
      <c r="D36" s="137">
        <v>0</v>
      </c>
      <c r="E36" s="136">
        <v>0</v>
      </c>
      <c r="F36" s="135">
        <f t="shared" si="16"/>
        <v>4343</v>
      </c>
      <c r="G36" s="139">
        <f t="shared" si="17"/>
        <v>0.0047424830606105275</v>
      </c>
      <c r="H36" s="138"/>
      <c r="I36" s="136"/>
      <c r="J36" s="137"/>
      <c r="K36" s="136"/>
      <c r="L36" s="135">
        <f t="shared" si="18"/>
        <v>0</v>
      </c>
      <c r="M36" s="141" t="str">
        <f t="shared" si="19"/>
        <v>         /0</v>
      </c>
      <c r="N36" s="140">
        <v>25302</v>
      </c>
      <c r="O36" s="136">
        <v>28626</v>
      </c>
      <c r="P36" s="137"/>
      <c r="Q36" s="136"/>
      <c r="R36" s="135">
        <f t="shared" si="20"/>
        <v>53928</v>
      </c>
      <c r="S36" s="139">
        <f t="shared" si="21"/>
        <v>0.005421667669506286</v>
      </c>
      <c r="T36" s="138"/>
      <c r="U36" s="136"/>
      <c r="V36" s="137"/>
      <c r="W36" s="136"/>
      <c r="X36" s="135">
        <f t="shared" si="22"/>
        <v>0</v>
      </c>
      <c r="Y36" s="134" t="str">
        <f t="shared" si="23"/>
        <v>         /0</v>
      </c>
    </row>
    <row r="37" spans="1:25" ht="19.5" customHeight="1">
      <c r="A37" s="142" t="s">
        <v>200</v>
      </c>
      <c r="B37" s="140">
        <v>1799</v>
      </c>
      <c r="C37" s="136">
        <v>1989</v>
      </c>
      <c r="D37" s="137">
        <v>0</v>
      </c>
      <c r="E37" s="136">
        <v>0</v>
      </c>
      <c r="F37" s="135">
        <f t="shared" si="16"/>
        <v>3788</v>
      </c>
      <c r="G37" s="139">
        <f t="shared" si="17"/>
        <v>0.00413643238166997</v>
      </c>
      <c r="H37" s="138">
        <v>3988</v>
      </c>
      <c r="I37" s="136">
        <v>4656</v>
      </c>
      <c r="J37" s="137"/>
      <c r="K37" s="136"/>
      <c r="L37" s="135">
        <f t="shared" si="18"/>
        <v>8644</v>
      </c>
      <c r="M37" s="141">
        <f t="shared" si="19"/>
        <v>-0.5617769551133734</v>
      </c>
      <c r="N37" s="140">
        <v>26142</v>
      </c>
      <c r="O37" s="136">
        <v>30816</v>
      </c>
      <c r="P37" s="137"/>
      <c r="Q37" s="136"/>
      <c r="R37" s="135">
        <f t="shared" si="20"/>
        <v>56958</v>
      </c>
      <c r="S37" s="139">
        <f t="shared" si="21"/>
        <v>0.005726289629130304</v>
      </c>
      <c r="T37" s="138">
        <v>41030</v>
      </c>
      <c r="U37" s="136">
        <v>47042</v>
      </c>
      <c r="V37" s="137">
        <v>0</v>
      </c>
      <c r="W37" s="136">
        <v>83</v>
      </c>
      <c r="X37" s="135">
        <f t="shared" si="22"/>
        <v>88155</v>
      </c>
      <c r="Y37" s="134">
        <f t="shared" si="23"/>
        <v>-0.3538880381146844</v>
      </c>
    </row>
    <row r="38" spans="1:25" ht="19.5" customHeight="1">
      <c r="A38" s="142" t="s">
        <v>201</v>
      </c>
      <c r="B38" s="140">
        <v>1411</v>
      </c>
      <c r="C38" s="136">
        <v>1850</v>
      </c>
      <c r="D38" s="137">
        <v>0</v>
      </c>
      <c r="E38" s="136">
        <v>0</v>
      </c>
      <c r="F38" s="135">
        <f t="shared" si="16"/>
        <v>3261</v>
      </c>
      <c r="G38" s="139">
        <f t="shared" si="17"/>
        <v>0.0035609572324777645</v>
      </c>
      <c r="H38" s="138">
        <v>901</v>
      </c>
      <c r="I38" s="136">
        <v>1093</v>
      </c>
      <c r="J38" s="137"/>
      <c r="K38" s="136"/>
      <c r="L38" s="135">
        <f t="shared" si="18"/>
        <v>1994</v>
      </c>
      <c r="M38" s="141">
        <f t="shared" si="19"/>
        <v>0.6354062186559679</v>
      </c>
      <c r="N38" s="140">
        <v>15768</v>
      </c>
      <c r="O38" s="136">
        <v>18853</v>
      </c>
      <c r="P38" s="137"/>
      <c r="Q38" s="136"/>
      <c r="R38" s="135">
        <f t="shared" si="20"/>
        <v>34621</v>
      </c>
      <c r="S38" s="139">
        <f t="shared" si="21"/>
        <v>0.0034806326284300758</v>
      </c>
      <c r="T38" s="138">
        <v>3951</v>
      </c>
      <c r="U38" s="136">
        <v>4665</v>
      </c>
      <c r="V38" s="137"/>
      <c r="W38" s="136"/>
      <c r="X38" s="135">
        <f t="shared" si="22"/>
        <v>8616</v>
      </c>
      <c r="Y38" s="134">
        <f t="shared" si="23"/>
        <v>3.01822191272052</v>
      </c>
    </row>
    <row r="39" spans="1:25" ht="19.5" customHeight="1">
      <c r="A39" s="142" t="s">
        <v>202</v>
      </c>
      <c r="B39" s="140">
        <v>1164</v>
      </c>
      <c r="C39" s="136">
        <v>1812</v>
      </c>
      <c r="D39" s="137">
        <v>0</v>
      </c>
      <c r="E39" s="136">
        <v>0</v>
      </c>
      <c r="F39" s="135">
        <f t="shared" si="16"/>
        <v>2976</v>
      </c>
      <c r="G39" s="139">
        <f t="shared" si="17"/>
        <v>0.0032497420189677483</v>
      </c>
      <c r="H39" s="138">
        <v>1105</v>
      </c>
      <c r="I39" s="136">
        <v>1926</v>
      </c>
      <c r="J39" s="137"/>
      <c r="K39" s="136"/>
      <c r="L39" s="135">
        <f t="shared" si="18"/>
        <v>3031</v>
      </c>
      <c r="M39" s="141" t="s">
        <v>48</v>
      </c>
      <c r="N39" s="140">
        <v>15483</v>
      </c>
      <c r="O39" s="136">
        <v>16369</v>
      </c>
      <c r="P39" s="137"/>
      <c r="Q39" s="136"/>
      <c r="R39" s="135">
        <f t="shared" si="20"/>
        <v>31852</v>
      </c>
      <c r="S39" s="139">
        <f t="shared" si="21"/>
        <v>0.00320225038215981</v>
      </c>
      <c r="T39" s="138">
        <v>9979</v>
      </c>
      <c r="U39" s="136">
        <v>12449</v>
      </c>
      <c r="V39" s="137"/>
      <c r="W39" s="136"/>
      <c r="X39" s="135">
        <f t="shared" si="22"/>
        <v>22428</v>
      </c>
      <c r="Y39" s="134">
        <f t="shared" si="23"/>
        <v>0.42018904940253266</v>
      </c>
    </row>
    <row r="40" spans="1:25" ht="19.5" customHeight="1">
      <c r="A40" s="142" t="s">
        <v>203</v>
      </c>
      <c r="B40" s="140">
        <v>970</v>
      </c>
      <c r="C40" s="136">
        <v>1006</v>
      </c>
      <c r="D40" s="137">
        <v>0</v>
      </c>
      <c r="E40" s="136">
        <v>0</v>
      </c>
      <c r="F40" s="135">
        <f t="shared" si="16"/>
        <v>1976</v>
      </c>
      <c r="G40" s="139">
        <f t="shared" si="17"/>
        <v>0.0021577588136694457</v>
      </c>
      <c r="H40" s="138">
        <v>740</v>
      </c>
      <c r="I40" s="136">
        <v>738</v>
      </c>
      <c r="J40" s="137"/>
      <c r="K40" s="136"/>
      <c r="L40" s="135">
        <f t="shared" si="18"/>
        <v>1478</v>
      </c>
      <c r="M40" s="141">
        <f aca="true" t="shared" si="24" ref="M40:M45">IF(ISERROR(F40/L40-1),"         /0",(F40/L40-1))</f>
        <v>0.3369418132611637</v>
      </c>
      <c r="N40" s="140">
        <v>11231</v>
      </c>
      <c r="O40" s="136">
        <v>10848</v>
      </c>
      <c r="P40" s="137"/>
      <c r="Q40" s="136"/>
      <c r="R40" s="135">
        <f t="shared" si="20"/>
        <v>22079</v>
      </c>
      <c r="S40" s="139">
        <f t="shared" si="21"/>
        <v>0.002219718893247094</v>
      </c>
      <c r="T40" s="138">
        <v>8747</v>
      </c>
      <c r="U40" s="136">
        <v>8859</v>
      </c>
      <c r="V40" s="137"/>
      <c r="W40" s="136"/>
      <c r="X40" s="135">
        <f t="shared" si="22"/>
        <v>17606</v>
      </c>
      <c r="Y40" s="134">
        <f t="shared" si="23"/>
        <v>0.25406111552879707</v>
      </c>
    </row>
    <row r="41" spans="1:25" ht="19.5" customHeight="1">
      <c r="A41" s="142" t="s">
        <v>204</v>
      </c>
      <c r="B41" s="140">
        <v>277</v>
      </c>
      <c r="C41" s="136">
        <v>282</v>
      </c>
      <c r="D41" s="137">
        <v>0</v>
      </c>
      <c r="E41" s="136">
        <v>0</v>
      </c>
      <c r="F41" s="135">
        <f t="shared" si="16"/>
        <v>559</v>
      </c>
      <c r="G41" s="139">
        <f t="shared" si="17"/>
        <v>0.0006104186117617511</v>
      </c>
      <c r="H41" s="138"/>
      <c r="I41" s="136"/>
      <c r="J41" s="137"/>
      <c r="K41" s="136"/>
      <c r="L41" s="135">
        <f t="shared" si="18"/>
        <v>0</v>
      </c>
      <c r="M41" s="141" t="str">
        <f t="shared" si="24"/>
        <v>         /0</v>
      </c>
      <c r="N41" s="140">
        <v>1614</v>
      </c>
      <c r="O41" s="136">
        <v>1662</v>
      </c>
      <c r="P41" s="137"/>
      <c r="Q41" s="136"/>
      <c r="R41" s="135">
        <f t="shared" si="20"/>
        <v>3276</v>
      </c>
      <c r="S41" s="139">
        <f t="shared" si="21"/>
        <v>0.00032935364347468093</v>
      </c>
      <c r="T41" s="138"/>
      <c r="U41" s="136"/>
      <c r="V41" s="137"/>
      <c r="W41" s="136"/>
      <c r="X41" s="135">
        <f t="shared" si="22"/>
        <v>0</v>
      </c>
      <c r="Y41" s="134" t="str">
        <f t="shared" si="23"/>
        <v>         /0</v>
      </c>
    </row>
    <row r="42" spans="1:25" ht="19.5" customHeight="1">
      <c r="A42" s="142" t="s">
        <v>205</v>
      </c>
      <c r="B42" s="140">
        <v>218</v>
      </c>
      <c r="C42" s="136">
        <v>231</v>
      </c>
      <c r="D42" s="137">
        <v>0</v>
      </c>
      <c r="E42" s="136">
        <v>0</v>
      </c>
      <c r="F42" s="135">
        <f t="shared" si="16"/>
        <v>449</v>
      </c>
      <c r="G42" s="139">
        <f t="shared" si="17"/>
        <v>0.0004903004591789379</v>
      </c>
      <c r="H42" s="138">
        <v>229</v>
      </c>
      <c r="I42" s="136">
        <v>281</v>
      </c>
      <c r="J42" s="137">
        <v>0</v>
      </c>
      <c r="K42" s="136"/>
      <c r="L42" s="135">
        <f t="shared" si="18"/>
        <v>510</v>
      </c>
      <c r="M42" s="141">
        <f t="shared" si="24"/>
        <v>-0.11960784313725492</v>
      </c>
      <c r="N42" s="140">
        <v>2083</v>
      </c>
      <c r="O42" s="136">
        <v>2124</v>
      </c>
      <c r="P42" s="137">
        <v>127</v>
      </c>
      <c r="Q42" s="136">
        <v>156</v>
      </c>
      <c r="R42" s="135">
        <f t="shared" si="20"/>
        <v>4490</v>
      </c>
      <c r="S42" s="139">
        <f t="shared" si="21"/>
        <v>0.0004514034979247001</v>
      </c>
      <c r="T42" s="138">
        <v>369</v>
      </c>
      <c r="U42" s="136">
        <v>456</v>
      </c>
      <c r="V42" s="137">
        <v>0</v>
      </c>
      <c r="W42" s="136"/>
      <c r="X42" s="135">
        <f t="shared" si="22"/>
        <v>825</v>
      </c>
      <c r="Y42" s="134" t="str">
        <f t="shared" si="23"/>
        <v>  *  </v>
      </c>
    </row>
    <row r="43" spans="1:25" ht="19.5" customHeight="1">
      <c r="A43" s="142" t="s">
        <v>206</v>
      </c>
      <c r="B43" s="140">
        <v>213</v>
      </c>
      <c r="C43" s="136">
        <v>219</v>
      </c>
      <c r="D43" s="137">
        <v>0</v>
      </c>
      <c r="E43" s="136">
        <v>0</v>
      </c>
      <c r="F43" s="135">
        <f t="shared" si="16"/>
        <v>432</v>
      </c>
      <c r="G43" s="139">
        <f t="shared" si="17"/>
        <v>0.00047173674468886667</v>
      </c>
      <c r="H43" s="138"/>
      <c r="I43" s="136"/>
      <c r="J43" s="137"/>
      <c r="K43" s="136"/>
      <c r="L43" s="135">
        <f t="shared" si="18"/>
        <v>0</v>
      </c>
      <c r="M43" s="141" t="str">
        <f t="shared" si="24"/>
        <v>         /0</v>
      </c>
      <c r="N43" s="140">
        <v>1664</v>
      </c>
      <c r="O43" s="136">
        <v>1358</v>
      </c>
      <c r="P43" s="137"/>
      <c r="Q43" s="136"/>
      <c r="R43" s="135">
        <f t="shared" si="20"/>
        <v>3022</v>
      </c>
      <c r="S43" s="139">
        <f t="shared" si="21"/>
        <v>0.00030381767722237053</v>
      </c>
      <c r="T43" s="138"/>
      <c r="U43" s="136"/>
      <c r="V43" s="137"/>
      <c r="W43" s="136"/>
      <c r="X43" s="135">
        <f t="shared" si="22"/>
        <v>0</v>
      </c>
      <c r="Y43" s="134" t="str">
        <f t="shared" si="23"/>
        <v>         /0</v>
      </c>
    </row>
    <row r="44" spans="1:25" ht="19.5" customHeight="1">
      <c r="A44" s="142" t="s">
        <v>207</v>
      </c>
      <c r="B44" s="140">
        <v>160</v>
      </c>
      <c r="C44" s="136">
        <v>211</v>
      </c>
      <c r="D44" s="137">
        <v>0</v>
      </c>
      <c r="E44" s="136">
        <v>0</v>
      </c>
      <c r="F44" s="135">
        <f t="shared" si="16"/>
        <v>371</v>
      </c>
      <c r="G44" s="139">
        <f t="shared" si="17"/>
        <v>0.0004051257691656702</v>
      </c>
      <c r="H44" s="138">
        <v>194</v>
      </c>
      <c r="I44" s="136">
        <v>247</v>
      </c>
      <c r="J44" s="137"/>
      <c r="K44" s="136"/>
      <c r="L44" s="135">
        <f t="shared" si="18"/>
        <v>441</v>
      </c>
      <c r="M44" s="141">
        <f t="shared" si="24"/>
        <v>-0.15873015873015872</v>
      </c>
      <c r="N44" s="140">
        <v>2182</v>
      </c>
      <c r="O44" s="136">
        <v>2476</v>
      </c>
      <c r="P44" s="137"/>
      <c r="Q44" s="136"/>
      <c r="R44" s="135">
        <f t="shared" si="20"/>
        <v>4658</v>
      </c>
      <c r="S44" s="139">
        <f t="shared" si="21"/>
        <v>0.0004682934283592991</v>
      </c>
      <c r="T44" s="138">
        <v>2614</v>
      </c>
      <c r="U44" s="136">
        <v>2879</v>
      </c>
      <c r="V44" s="137">
        <v>309</v>
      </c>
      <c r="W44" s="136">
        <v>218</v>
      </c>
      <c r="X44" s="135">
        <f t="shared" si="22"/>
        <v>6020</v>
      </c>
      <c r="Y44" s="134">
        <f t="shared" si="23"/>
        <v>-0.22624584717607976</v>
      </c>
    </row>
    <row r="45" spans="1:25" ht="19.5" customHeight="1" thickBot="1">
      <c r="A45" s="497" t="s">
        <v>168</v>
      </c>
      <c r="B45" s="498">
        <v>0</v>
      </c>
      <c r="C45" s="499">
        <v>0</v>
      </c>
      <c r="D45" s="500">
        <v>38</v>
      </c>
      <c r="E45" s="499">
        <v>86</v>
      </c>
      <c r="F45" s="501">
        <f t="shared" si="16"/>
        <v>124</v>
      </c>
      <c r="G45" s="502">
        <f t="shared" si="17"/>
        <v>0.0001354059174569895</v>
      </c>
      <c r="H45" s="503">
        <v>0</v>
      </c>
      <c r="I45" s="499">
        <v>0</v>
      </c>
      <c r="J45" s="500">
        <v>81</v>
      </c>
      <c r="K45" s="499">
        <v>108</v>
      </c>
      <c r="L45" s="501">
        <f t="shared" si="18"/>
        <v>189</v>
      </c>
      <c r="M45" s="504">
        <f t="shared" si="24"/>
        <v>-0.34391534391534395</v>
      </c>
      <c r="N45" s="498">
        <v>0</v>
      </c>
      <c r="O45" s="499">
        <v>0</v>
      </c>
      <c r="P45" s="500">
        <v>1021</v>
      </c>
      <c r="Q45" s="499">
        <v>1223</v>
      </c>
      <c r="R45" s="501">
        <f t="shared" si="20"/>
        <v>2244</v>
      </c>
      <c r="S45" s="502">
        <f t="shared" si="21"/>
        <v>0.0002256012136621441</v>
      </c>
      <c r="T45" s="503">
        <v>347</v>
      </c>
      <c r="U45" s="499">
        <v>296</v>
      </c>
      <c r="V45" s="500">
        <v>922</v>
      </c>
      <c r="W45" s="499">
        <v>995</v>
      </c>
      <c r="X45" s="501">
        <f t="shared" si="22"/>
        <v>2560</v>
      </c>
      <c r="Y45" s="505">
        <f t="shared" si="23"/>
        <v>-0.12343749999999998</v>
      </c>
    </row>
    <row r="46" ht="15">
      <c r="A46" s="124" t="s">
        <v>208</v>
      </c>
    </row>
    <row r="47" ht="15">
      <c r="A47" s="124" t="s">
        <v>497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 M5:M8 Y5:Y8">
    <cfRule type="cellIs" priority="3" dxfId="99" operator="lessThan" stopIfTrue="1">
      <formula>0</formula>
    </cfRule>
  </conditionalFormatting>
  <conditionalFormatting sqref="M9:M45 Y9:Y45">
    <cfRule type="cellIs" priority="4" dxfId="99" operator="lessThan" stopIfTrue="1">
      <formula>0</formula>
    </cfRule>
    <cfRule type="cellIs" priority="5" dxfId="101" operator="greaterThanOrEqual" stopIfTrue="1">
      <formula>0</formula>
    </cfRule>
  </conditionalFormatting>
  <conditionalFormatting sqref="G6:G8">
    <cfRule type="cellIs" priority="2" dxfId="99" operator="lessThan" stopIfTrue="1">
      <formula>0</formula>
    </cfRule>
  </conditionalFormatting>
  <conditionalFormatting sqref="S6:S8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3"/>
  <sheetViews>
    <sheetView showGridLines="0" zoomScale="80" zoomScaleNormal="80" zoomScalePageLayoutView="0" workbookViewId="0" topLeftCell="A40">
      <selection activeCell="A52" sqref="A52"/>
    </sheetView>
  </sheetViews>
  <sheetFormatPr defaultColWidth="8.00390625" defaultRowHeight="15"/>
  <cols>
    <col min="1" max="1" width="29.8515625" style="123" customWidth="1"/>
    <col min="2" max="2" width="10.00390625" style="123" bestFit="1" customWidth="1"/>
    <col min="3" max="3" width="10.7109375" style="123" customWidth="1"/>
    <col min="4" max="4" width="8.57421875" style="123" bestFit="1" customWidth="1"/>
    <col min="5" max="5" width="10.57421875" style="123" bestFit="1" customWidth="1"/>
    <col min="6" max="6" width="10.140625" style="123" customWidth="1"/>
    <col min="7" max="7" width="12.421875" style="123" bestFit="1" customWidth="1"/>
    <col min="8" max="8" width="10.00390625" style="123" customWidth="1"/>
    <col min="9" max="9" width="10.8515625" style="123" bestFit="1" customWidth="1"/>
    <col min="10" max="10" width="9.00390625" style="123" bestFit="1" customWidth="1"/>
    <col min="11" max="11" width="10.57421875" style="123" bestFit="1" customWidth="1"/>
    <col min="12" max="12" width="10.00390625" style="123" bestFit="1" customWidth="1"/>
    <col min="13" max="13" width="9.57421875" style="123" customWidth="1"/>
    <col min="14" max="14" width="11.421875" style="123" bestFit="1" customWidth="1"/>
    <col min="15" max="15" width="12.421875" style="123" bestFit="1" customWidth="1"/>
    <col min="16" max="16" width="10.00390625" style="123" bestFit="1" customWidth="1"/>
    <col min="17" max="17" width="10.57421875" style="123" bestFit="1" customWidth="1"/>
    <col min="18" max="18" width="11.421875" style="123" bestFit="1" customWidth="1"/>
    <col min="19" max="19" width="12.421875" style="123" bestFit="1" customWidth="1"/>
    <col min="20" max="21" width="11.421875" style="123" bestFit="1" customWidth="1"/>
    <col min="22" max="22" width="10.00390625" style="123" bestFit="1" customWidth="1"/>
    <col min="23" max="23" width="10.28125" style="123" customWidth="1"/>
    <col min="24" max="24" width="11.421875" style="123" bestFit="1" customWidth="1"/>
    <col min="25" max="25" width="9.8515625" style="123" bestFit="1" customWidth="1"/>
    <col min="26" max="16384" width="8.00390625" style="123" customWidth="1"/>
  </cols>
  <sheetData>
    <row r="1" spans="24:25" ht="18.75" thickBot="1">
      <c r="X1" s="625" t="s">
        <v>27</v>
      </c>
      <c r="Y1" s="626"/>
    </row>
    <row r="2" ht="5.25" customHeight="1" thickBot="1"/>
    <row r="3" spans="1:25" ht="24.75" customHeight="1" thickTop="1">
      <c r="A3" s="627" t="s">
        <v>45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9"/>
    </row>
    <row r="4" spans="1:25" ht="21" customHeight="1" thickBot="1">
      <c r="A4" s="650" t="s">
        <v>43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2"/>
    </row>
    <row r="5" spans="1:25" s="169" customFormat="1" ht="19.5" customHeight="1" thickBot="1" thickTop="1">
      <c r="A5" s="630" t="s">
        <v>42</v>
      </c>
      <c r="B5" s="645" t="s">
        <v>35</v>
      </c>
      <c r="C5" s="646"/>
      <c r="D5" s="646"/>
      <c r="E5" s="646"/>
      <c r="F5" s="646"/>
      <c r="G5" s="646"/>
      <c r="H5" s="646"/>
      <c r="I5" s="646"/>
      <c r="J5" s="647"/>
      <c r="K5" s="647"/>
      <c r="L5" s="647"/>
      <c r="M5" s="648"/>
      <c r="N5" s="649" t="s">
        <v>34</v>
      </c>
      <c r="O5" s="646"/>
      <c r="P5" s="646"/>
      <c r="Q5" s="646"/>
      <c r="R5" s="646"/>
      <c r="S5" s="646"/>
      <c r="T5" s="646"/>
      <c r="U5" s="646"/>
      <c r="V5" s="646"/>
      <c r="W5" s="646"/>
      <c r="X5" s="646"/>
      <c r="Y5" s="648"/>
    </row>
    <row r="6" spans="1:25" s="168" customFormat="1" ht="26.25" customHeight="1" thickBot="1">
      <c r="A6" s="631"/>
      <c r="B6" s="637" t="s">
        <v>151</v>
      </c>
      <c r="C6" s="638"/>
      <c r="D6" s="638"/>
      <c r="E6" s="638"/>
      <c r="F6" s="639"/>
      <c r="G6" s="634" t="s">
        <v>33</v>
      </c>
      <c r="H6" s="637" t="s">
        <v>152</v>
      </c>
      <c r="I6" s="638"/>
      <c r="J6" s="638"/>
      <c r="K6" s="638"/>
      <c r="L6" s="639"/>
      <c r="M6" s="634" t="s">
        <v>32</v>
      </c>
      <c r="N6" s="644" t="s">
        <v>153</v>
      </c>
      <c r="O6" s="638"/>
      <c r="P6" s="638"/>
      <c r="Q6" s="638"/>
      <c r="R6" s="638"/>
      <c r="S6" s="634" t="s">
        <v>33</v>
      </c>
      <c r="T6" s="644" t="s">
        <v>154</v>
      </c>
      <c r="U6" s="638"/>
      <c r="V6" s="638"/>
      <c r="W6" s="638"/>
      <c r="X6" s="638"/>
      <c r="Y6" s="634" t="s">
        <v>32</v>
      </c>
    </row>
    <row r="7" spans="1:25" s="163" customFormat="1" ht="26.25" customHeight="1">
      <c r="A7" s="632"/>
      <c r="B7" s="617" t="s">
        <v>21</v>
      </c>
      <c r="C7" s="618"/>
      <c r="D7" s="619" t="s">
        <v>20</v>
      </c>
      <c r="E7" s="620"/>
      <c r="F7" s="621" t="s">
        <v>16</v>
      </c>
      <c r="G7" s="635"/>
      <c r="H7" s="617" t="s">
        <v>21</v>
      </c>
      <c r="I7" s="618"/>
      <c r="J7" s="619" t="s">
        <v>20</v>
      </c>
      <c r="K7" s="620"/>
      <c r="L7" s="621" t="s">
        <v>16</v>
      </c>
      <c r="M7" s="635"/>
      <c r="N7" s="618" t="s">
        <v>21</v>
      </c>
      <c r="O7" s="618"/>
      <c r="P7" s="623" t="s">
        <v>20</v>
      </c>
      <c r="Q7" s="618"/>
      <c r="R7" s="621" t="s">
        <v>16</v>
      </c>
      <c r="S7" s="635"/>
      <c r="T7" s="624" t="s">
        <v>21</v>
      </c>
      <c r="U7" s="620"/>
      <c r="V7" s="619" t="s">
        <v>20</v>
      </c>
      <c r="W7" s="640"/>
      <c r="X7" s="621" t="s">
        <v>16</v>
      </c>
      <c r="Y7" s="635"/>
    </row>
    <row r="8" spans="1:25" s="163" customFormat="1" ht="16.5" customHeight="1" thickBot="1">
      <c r="A8" s="633"/>
      <c r="B8" s="166" t="s">
        <v>30</v>
      </c>
      <c r="C8" s="164" t="s">
        <v>29</v>
      </c>
      <c r="D8" s="165" t="s">
        <v>30</v>
      </c>
      <c r="E8" s="164" t="s">
        <v>29</v>
      </c>
      <c r="F8" s="622"/>
      <c r="G8" s="636"/>
      <c r="H8" s="166" t="s">
        <v>30</v>
      </c>
      <c r="I8" s="164" t="s">
        <v>29</v>
      </c>
      <c r="J8" s="165" t="s">
        <v>30</v>
      </c>
      <c r="K8" s="164" t="s">
        <v>29</v>
      </c>
      <c r="L8" s="622"/>
      <c r="M8" s="636"/>
      <c r="N8" s="166" t="s">
        <v>30</v>
      </c>
      <c r="O8" s="164" t="s">
        <v>29</v>
      </c>
      <c r="P8" s="165" t="s">
        <v>30</v>
      </c>
      <c r="Q8" s="164" t="s">
        <v>29</v>
      </c>
      <c r="R8" s="622"/>
      <c r="S8" s="636"/>
      <c r="T8" s="166" t="s">
        <v>30</v>
      </c>
      <c r="U8" s="164" t="s">
        <v>29</v>
      </c>
      <c r="V8" s="165" t="s">
        <v>30</v>
      </c>
      <c r="W8" s="164" t="s">
        <v>29</v>
      </c>
      <c r="X8" s="622"/>
      <c r="Y8" s="636"/>
    </row>
    <row r="9" spans="1:25" s="152" customFormat="1" ht="18" customHeight="1" thickBot="1" thickTop="1">
      <c r="A9" s="162" t="s">
        <v>23</v>
      </c>
      <c r="B9" s="161">
        <f>SUM(B10:B50)</f>
        <v>27054.063999999988</v>
      </c>
      <c r="C9" s="155">
        <f>SUM(C10:C50)</f>
        <v>18019.520999999993</v>
      </c>
      <c r="D9" s="156">
        <f>SUM(D10:D50)</f>
        <v>3403.6280000000006</v>
      </c>
      <c r="E9" s="155">
        <f>SUM(E10:E50)</f>
        <v>1664.528</v>
      </c>
      <c r="F9" s="154">
        <f aca="true" t="shared" si="0" ref="F9:F18">SUM(B9:E9)</f>
        <v>50141.74099999997</v>
      </c>
      <c r="G9" s="479">
        <f aca="true" t="shared" si="1" ref="G9:G18">F9/$F$9</f>
        <v>1</v>
      </c>
      <c r="H9" s="157">
        <f>SUM(H10:H50)</f>
        <v>29066.886000000002</v>
      </c>
      <c r="I9" s="155">
        <f>SUM(I10:I50)</f>
        <v>19462.780000000002</v>
      </c>
      <c r="J9" s="156">
        <f>SUM(J10:J50)</f>
        <v>2189.119</v>
      </c>
      <c r="K9" s="155">
        <f>SUM(K10:K50)</f>
        <v>1200.839</v>
      </c>
      <c r="L9" s="154">
        <f aca="true" t="shared" si="2" ref="L9:L18">SUM(H9:K9)</f>
        <v>51919.624</v>
      </c>
      <c r="M9" s="160">
        <f aca="true" t="shared" si="3" ref="M9:M18">IF(ISERROR(F9/L9-1),"         /0",(F9/L9-1))</f>
        <v>-0.03424298681361848</v>
      </c>
      <c r="N9" s="159">
        <f>SUM(N10:N50)</f>
        <v>300957.48099999997</v>
      </c>
      <c r="O9" s="155">
        <f>SUM(O10:O50)</f>
        <v>173760.4459999999</v>
      </c>
      <c r="P9" s="156">
        <f>SUM(P10:P50)</f>
        <v>46985.36800000001</v>
      </c>
      <c r="Q9" s="155">
        <f>SUM(Q10:Q50)</f>
        <v>17192.753</v>
      </c>
      <c r="R9" s="154">
        <f aca="true" t="shared" si="4" ref="R9:R18">SUM(N9:Q9)</f>
        <v>538896.048</v>
      </c>
      <c r="S9" s="479">
        <f aca="true" t="shared" si="5" ref="S9:S18">R9/$R$9</f>
        <v>1</v>
      </c>
      <c r="T9" s="157">
        <f>SUM(T10:T50)</f>
        <v>301314.02099999995</v>
      </c>
      <c r="U9" s="155">
        <f>SUM(U10:U50)</f>
        <v>176723.46000000002</v>
      </c>
      <c r="V9" s="156">
        <f>SUM(V10:V50)</f>
        <v>37898.58700000001</v>
      </c>
      <c r="W9" s="155">
        <f>SUM(W10:W50)</f>
        <v>17463.706</v>
      </c>
      <c r="X9" s="154">
        <f aca="true" t="shared" si="6" ref="X9:X18">SUM(T9:W9)</f>
        <v>533399.774</v>
      </c>
      <c r="Y9" s="153">
        <f>IF(ISERROR(R9/X9-1),"         /0",(R9/X9-1))</f>
        <v>0.010304230087656574</v>
      </c>
    </row>
    <row r="10" spans="1:25" ht="19.5" customHeight="1" thickTop="1">
      <c r="A10" s="151" t="s">
        <v>173</v>
      </c>
      <c r="B10" s="149">
        <v>8908.323999999999</v>
      </c>
      <c r="C10" s="145">
        <v>5497.783999999998</v>
      </c>
      <c r="D10" s="146">
        <v>0</v>
      </c>
      <c r="E10" s="145">
        <v>0</v>
      </c>
      <c r="F10" s="144">
        <f t="shared" si="0"/>
        <v>14406.107999999997</v>
      </c>
      <c r="G10" s="148">
        <f t="shared" si="1"/>
        <v>0.2873076944017561</v>
      </c>
      <c r="H10" s="147">
        <v>9421.424</v>
      </c>
      <c r="I10" s="145">
        <v>6900.977000000001</v>
      </c>
      <c r="J10" s="146"/>
      <c r="K10" s="145"/>
      <c r="L10" s="144">
        <f t="shared" si="2"/>
        <v>16322.401000000002</v>
      </c>
      <c r="M10" s="150">
        <f t="shared" si="3"/>
        <v>-0.11740264192749617</v>
      </c>
      <c r="N10" s="149">
        <v>101319.18600000005</v>
      </c>
      <c r="O10" s="145">
        <v>59531.524</v>
      </c>
      <c r="P10" s="146"/>
      <c r="Q10" s="145"/>
      <c r="R10" s="144">
        <f t="shared" si="4"/>
        <v>160850.71000000005</v>
      </c>
      <c r="S10" s="148">
        <f t="shared" si="5"/>
        <v>0.29848188829174727</v>
      </c>
      <c r="T10" s="147">
        <v>92173.61900000002</v>
      </c>
      <c r="U10" s="145">
        <v>61574.04800000002</v>
      </c>
      <c r="V10" s="146">
        <v>43.935</v>
      </c>
      <c r="W10" s="145"/>
      <c r="X10" s="144">
        <f t="shared" si="6"/>
        <v>153791.60200000004</v>
      </c>
      <c r="Y10" s="143">
        <f aca="true" t="shared" si="7" ref="Y10:Y18">IF(ISERROR(R10/X10-1),"         /0",IF(R10/X10&gt;5,"  *  ",(R10/X10-1)))</f>
        <v>0.04590047771269079</v>
      </c>
    </row>
    <row r="11" spans="1:25" ht="19.5" customHeight="1">
      <c r="A11" s="142" t="s">
        <v>156</v>
      </c>
      <c r="B11" s="140">
        <v>2772.4030000000002</v>
      </c>
      <c r="C11" s="136">
        <v>2531.69</v>
      </c>
      <c r="D11" s="137">
        <v>0</v>
      </c>
      <c r="E11" s="136">
        <v>0</v>
      </c>
      <c r="F11" s="135">
        <f t="shared" si="0"/>
        <v>5304.093000000001</v>
      </c>
      <c r="G11" s="139">
        <f t="shared" si="1"/>
        <v>0.10578198710730853</v>
      </c>
      <c r="H11" s="138">
        <v>1562.5889999999997</v>
      </c>
      <c r="I11" s="136">
        <v>1628.4900000000002</v>
      </c>
      <c r="J11" s="137">
        <v>0</v>
      </c>
      <c r="K11" s="136">
        <v>0</v>
      </c>
      <c r="L11" s="135">
        <f t="shared" si="2"/>
        <v>3191.0789999999997</v>
      </c>
      <c r="M11" s="141">
        <f t="shared" si="3"/>
        <v>0.6621628609006549</v>
      </c>
      <c r="N11" s="140">
        <v>23860.848000000013</v>
      </c>
      <c r="O11" s="136">
        <v>22520.460999999992</v>
      </c>
      <c r="P11" s="137">
        <v>8.376000000000001</v>
      </c>
      <c r="Q11" s="136">
        <v>0</v>
      </c>
      <c r="R11" s="135">
        <f t="shared" si="4"/>
        <v>46389.685000000005</v>
      </c>
      <c r="S11" s="139">
        <f t="shared" si="5"/>
        <v>0.08608280794072554</v>
      </c>
      <c r="T11" s="138">
        <v>21617.95999999999</v>
      </c>
      <c r="U11" s="136">
        <v>19585.692000000003</v>
      </c>
      <c r="V11" s="137">
        <v>14.315999999999999</v>
      </c>
      <c r="W11" s="136">
        <v>0.049</v>
      </c>
      <c r="X11" s="135">
        <f t="shared" si="6"/>
        <v>41218.016999999985</v>
      </c>
      <c r="Y11" s="134">
        <f t="shared" si="7"/>
        <v>0.12547105310767437</v>
      </c>
    </row>
    <row r="12" spans="1:25" ht="19.5" customHeight="1">
      <c r="A12" s="142" t="s">
        <v>209</v>
      </c>
      <c r="B12" s="140">
        <v>2712.7639999999997</v>
      </c>
      <c r="C12" s="136">
        <v>1716.681</v>
      </c>
      <c r="D12" s="137">
        <v>483.295</v>
      </c>
      <c r="E12" s="136">
        <v>116.082</v>
      </c>
      <c r="F12" s="135">
        <f t="shared" si="0"/>
        <v>5028.822</v>
      </c>
      <c r="G12" s="139">
        <f t="shared" si="1"/>
        <v>0.10029212986441781</v>
      </c>
      <c r="H12" s="138">
        <v>2891.39</v>
      </c>
      <c r="I12" s="136">
        <v>1959.86</v>
      </c>
      <c r="J12" s="137">
        <v>139.591</v>
      </c>
      <c r="K12" s="136">
        <v>152.24599999999998</v>
      </c>
      <c r="L12" s="135">
        <f t="shared" si="2"/>
        <v>5143.087</v>
      </c>
      <c r="M12" s="141">
        <f t="shared" si="3"/>
        <v>-0.022217201458968217</v>
      </c>
      <c r="N12" s="140">
        <v>24433.325999999997</v>
      </c>
      <c r="O12" s="136">
        <v>14562.803000000002</v>
      </c>
      <c r="P12" s="137">
        <v>9839.483</v>
      </c>
      <c r="Q12" s="136">
        <v>3720.237</v>
      </c>
      <c r="R12" s="135">
        <f t="shared" si="4"/>
        <v>52555.849</v>
      </c>
      <c r="S12" s="139">
        <f t="shared" si="5"/>
        <v>0.09752502211706701</v>
      </c>
      <c r="T12" s="138">
        <v>23328.738999999998</v>
      </c>
      <c r="U12" s="136">
        <v>14593.524999999998</v>
      </c>
      <c r="V12" s="137">
        <v>4313.588</v>
      </c>
      <c r="W12" s="136">
        <v>1132.827</v>
      </c>
      <c r="X12" s="135">
        <f t="shared" si="6"/>
        <v>43368.679</v>
      </c>
      <c r="Y12" s="134">
        <f t="shared" si="7"/>
        <v>0.2118388249732026</v>
      </c>
    </row>
    <row r="13" spans="1:25" ht="19.5" customHeight="1">
      <c r="A13" s="142" t="s">
        <v>210</v>
      </c>
      <c r="B13" s="140">
        <v>3186.221</v>
      </c>
      <c r="C13" s="136">
        <v>1754.759</v>
      </c>
      <c r="D13" s="137">
        <v>0</v>
      </c>
      <c r="E13" s="136">
        <v>0</v>
      </c>
      <c r="F13" s="135">
        <f t="shared" si="0"/>
        <v>4940.98</v>
      </c>
      <c r="G13" s="139">
        <f t="shared" si="1"/>
        <v>0.09854025611117098</v>
      </c>
      <c r="H13" s="138">
        <v>3012.696</v>
      </c>
      <c r="I13" s="136">
        <v>1854.273</v>
      </c>
      <c r="J13" s="137"/>
      <c r="K13" s="136">
        <v>123.611</v>
      </c>
      <c r="L13" s="135">
        <f t="shared" si="2"/>
        <v>4990.58</v>
      </c>
      <c r="M13" s="141">
        <f t="shared" si="3"/>
        <v>-0.00993872455706557</v>
      </c>
      <c r="N13" s="140">
        <v>27591.226</v>
      </c>
      <c r="O13" s="136">
        <v>12876.399</v>
      </c>
      <c r="P13" s="137">
        <v>198.25300000000004</v>
      </c>
      <c r="Q13" s="136">
        <v>646.17</v>
      </c>
      <c r="R13" s="135">
        <f t="shared" si="4"/>
        <v>41312.047999999995</v>
      </c>
      <c r="S13" s="139">
        <f t="shared" si="5"/>
        <v>0.0766605139401579</v>
      </c>
      <c r="T13" s="138">
        <v>37234.062000000005</v>
      </c>
      <c r="U13" s="136">
        <v>17078.75</v>
      </c>
      <c r="V13" s="137">
        <v>702.519</v>
      </c>
      <c r="W13" s="136">
        <v>1958.643</v>
      </c>
      <c r="X13" s="135">
        <f t="shared" si="6"/>
        <v>56973.974</v>
      </c>
      <c r="Y13" s="134">
        <f t="shared" si="7"/>
        <v>-0.27489614819566577</v>
      </c>
    </row>
    <row r="14" spans="1:25" ht="19.5" customHeight="1">
      <c r="A14" s="142" t="s">
        <v>211</v>
      </c>
      <c r="B14" s="140">
        <v>2258.334</v>
      </c>
      <c r="C14" s="136">
        <v>805.069</v>
      </c>
      <c r="D14" s="137">
        <v>0</v>
      </c>
      <c r="E14" s="136">
        <v>0</v>
      </c>
      <c r="F14" s="135">
        <f t="shared" si="0"/>
        <v>3063.403</v>
      </c>
      <c r="G14" s="139">
        <f t="shared" si="1"/>
        <v>0.0610948670489922</v>
      </c>
      <c r="H14" s="138">
        <v>2964.973</v>
      </c>
      <c r="I14" s="136">
        <v>1623.914</v>
      </c>
      <c r="J14" s="137"/>
      <c r="K14" s="136"/>
      <c r="L14" s="135">
        <f t="shared" si="2"/>
        <v>4588.887</v>
      </c>
      <c r="M14" s="141">
        <f t="shared" si="3"/>
        <v>-0.3324300641963944</v>
      </c>
      <c r="N14" s="140">
        <v>35018.856</v>
      </c>
      <c r="O14" s="136">
        <v>10146.828</v>
      </c>
      <c r="P14" s="137">
        <v>38.342</v>
      </c>
      <c r="Q14" s="136"/>
      <c r="R14" s="135">
        <f t="shared" si="4"/>
        <v>45204.026</v>
      </c>
      <c r="S14" s="139">
        <f t="shared" si="5"/>
        <v>0.08388264521101109</v>
      </c>
      <c r="T14" s="138">
        <v>36922.98499999999</v>
      </c>
      <c r="U14" s="136">
        <v>14416.303000000004</v>
      </c>
      <c r="V14" s="137"/>
      <c r="W14" s="136"/>
      <c r="X14" s="135">
        <f t="shared" si="6"/>
        <v>51339.288</v>
      </c>
      <c r="Y14" s="134">
        <f t="shared" si="7"/>
        <v>-0.11950422841859443</v>
      </c>
    </row>
    <row r="15" spans="1:25" ht="19.5" customHeight="1">
      <c r="A15" s="142" t="s">
        <v>212</v>
      </c>
      <c r="B15" s="140">
        <v>0</v>
      </c>
      <c r="C15" s="136">
        <v>0</v>
      </c>
      <c r="D15" s="137">
        <v>1288.1870000000001</v>
      </c>
      <c r="E15" s="136">
        <v>479.244</v>
      </c>
      <c r="F15" s="135">
        <f t="shared" si="0"/>
        <v>1767.431</v>
      </c>
      <c r="G15" s="139">
        <f t="shared" si="1"/>
        <v>0.035248696290780986</v>
      </c>
      <c r="H15" s="138"/>
      <c r="I15" s="136"/>
      <c r="J15" s="137"/>
      <c r="K15" s="136"/>
      <c r="L15" s="135">
        <f t="shared" si="2"/>
        <v>0</v>
      </c>
      <c r="M15" s="141" t="str">
        <f t="shared" si="3"/>
        <v>         /0</v>
      </c>
      <c r="N15" s="140"/>
      <c r="O15" s="136"/>
      <c r="P15" s="137">
        <v>9600.281</v>
      </c>
      <c r="Q15" s="136">
        <v>2644.659</v>
      </c>
      <c r="R15" s="135">
        <f t="shared" si="4"/>
        <v>12244.94</v>
      </c>
      <c r="S15" s="139">
        <f t="shared" si="5"/>
        <v>0.022722267208016345</v>
      </c>
      <c r="T15" s="138"/>
      <c r="U15" s="136"/>
      <c r="V15" s="137"/>
      <c r="W15" s="136"/>
      <c r="X15" s="135">
        <f t="shared" si="6"/>
        <v>0</v>
      </c>
      <c r="Y15" s="134" t="str">
        <f t="shared" si="7"/>
        <v>         /0</v>
      </c>
    </row>
    <row r="16" spans="1:25" ht="19.5" customHeight="1">
      <c r="A16" s="142" t="s">
        <v>213</v>
      </c>
      <c r="B16" s="140">
        <v>0</v>
      </c>
      <c r="C16" s="136">
        <v>0</v>
      </c>
      <c r="D16" s="137">
        <v>1112.06</v>
      </c>
      <c r="E16" s="136">
        <v>563.533</v>
      </c>
      <c r="F16" s="135">
        <f t="shared" si="0"/>
        <v>1675.5929999999998</v>
      </c>
      <c r="G16" s="139">
        <f t="shared" si="1"/>
        <v>0.03341712845591063</v>
      </c>
      <c r="H16" s="138"/>
      <c r="I16" s="136"/>
      <c r="J16" s="137">
        <v>1825.353</v>
      </c>
      <c r="K16" s="136">
        <v>675.784</v>
      </c>
      <c r="L16" s="135">
        <f t="shared" si="2"/>
        <v>2501.137</v>
      </c>
      <c r="M16" s="141">
        <f t="shared" si="3"/>
        <v>-0.33006748530768215</v>
      </c>
      <c r="N16" s="140"/>
      <c r="O16" s="136"/>
      <c r="P16" s="137">
        <v>24163.775999999998</v>
      </c>
      <c r="Q16" s="136">
        <v>8150.144000000001</v>
      </c>
      <c r="R16" s="135">
        <f t="shared" si="4"/>
        <v>32313.92</v>
      </c>
      <c r="S16" s="139">
        <f t="shared" si="5"/>
        <v>0.05996317864999448</v>
      </c>
      <c r="T16" s="138"/>
      <c r="U16" s="136"/>
      <c r="V16" s="137">
        <v>27385.69</v>
      </c>
      <c r="W16" s="136">
        <v>8811.912999999997</v>
      </c>
      <c r="X16" s="135">
        <f t="shared" si="6"/>
        <v>36197.602999999996</v>
      </c>
      <c r="Y16" s="134">
        <f t="shared" si="7"/>
        <v>-0.10729116510836356</v>
      </c>
    </row>
    <row r="17" spans="1:25" ht="19.5" customHeight="1">
      <c r="A17" s="142" t="s">
        <v>181</v>
      </c>
      <c r="B17" s="140">
        <v>429.407</v>
      </c>
      <c r="C17" s="136">
        <v>866.054</v>
      </c>
      <c r="D17" s="137">
        <v>0</v>
      </c>
      <c r="E17" s="136">
        <v>0</v>
      </c>
      <c r="F17" s="135">
        <f t="shared" si="0"/>
        <v>1295.461</v>
      </c>
      <c r="G17" s="139">
        <f t="shared" si="1"/>
        <v>0.025835979648173777</v>
      </c>
      <c r="H17" s="138">
        <v>305.037</v>
      </c>
      <c r="I17" s="136">
        <v>597.027</v>
      </c>
      <c r="J17" s="137"/>
      <c r="K17" s="136"/>
      <c r="L17" s="135">
        <f t="shared" si="2"/>
        <v>902.0640000000001</v>
      </c>
      <c r="M17" s="141">
        <f t="shared" si="3"/>
        <v>0.4361076375955586</v>
      </c>
      <c r="N17" s="140">
        <v>3644.9790000000003</v>
      </c>
      <c r="O17" s="136">
        <v>8160.355</v>
      </c>
      <c r="P17" s="137"/>
      <c r="Q17" s="136"/>
      <c r="R17" s="135">
        <f t="shared" si="4"/>
        <v>11805.333999999999</v>
      </c>
      <c r="S17" s="139">
        <f t="shared" si="5"/>
        <v>0.02190651433391102</v>
      </c>
      <c r="T17" s="138">
        <v>1135.824</v>
      </c>
      <c r="U17" s="136">
        <v>2085.2780000000002</v>
      </c>
      <c r="V17" s="137"/>
      <c r="W17" s="136"/>
      <c r="X17" s="135">
        <f t="shared" si="6"/>
        <v>3221.1020000000003</v>
      </c>
      <c r="Y17" s="134">
        <f t="shared" si="7"/>
        <v>2.6649985005131778</v>
      </c>
    </row>
    <row r="18" spans="1:25" ht="19.5" customHeight="1">
      <c r="A18" s="142" t="s">
        <v>157</v>
      </c>
      <c r="B18" s="140">
        <v>694.5799999999999</v>
      </c>
      <c r="C18" s="136">
        <v>478.026</v>
      </c>
      <c r="D18" s="137">
        <v>0</v>
      </c>
      <c r="E18" s="136">
        <v>0</v>
      </c>
      <c r="F18" s="135">
        <f t="shared" si="0"/>
        <v>1172.606</v>
      </c>
      <c r="G18" s="139">
        <f t="shared" si="1"/>
        <v>0.023385825394455304</v>
      </c>
      <c r="H18" s="138">
        <v>0</v>
      </c>
      <c r="I18" s="136">
        <v>0</v>
      </c>
      <c r="J18" s="137">
        <v>0</v>
      </c>
      <c r="K18" s="136"/>
      <c r="L18" s="135">
        <f t="shared" si="2"/>
        <v>0</v>
      </c>
      <c r="M18" s="141" t="str">
        <f t="shared" si="3"/>
        <v>         /0</v>
      </c>
      <c r="N18" s="140">
        <v>6441.314</v>
      </c>
      <c r="O18" s="136">
        <v>3736.0119999999997</v>
      </c>
      <c r="P18" s="137">
        <v>0</v>
      </c>
      <c r="Q18" s="136">
        <v>0</v>
      </c>
      <c r="R18" s="135">
        <f t="shared" si="4"/>
        <v>10177.326000000001</v>
      </c>
      <c r="S18" s="139">
        <f t="shared" si="5"/>
        <v>0.01888550869461934</v>
      </c>
      <c r="T18" s="138">
        <v>0</v>
      </c>
      <c r="U18" s="136">
        <v>0</v>
      </c>
      <c r="V18" s="137">
        <v>1.696</v>
      </c>
      <c r="W18" s="136">
        <v>0</v>
      </c>
      <c r="X18" s="135">
        <f t="shared" si="6"/>
        <v>1.696</v>
      </c>
      <c r="Y18" s="134" t="str">
        <f t="shared" si="7"/>
        <v>  *  </v>
      </c>
    </row>
    <row r="19" spans="1:25" ht="19.5" customHeight="1">
      <c r="A19" s="142" t="s">
        <v>214</v>
      </c>
      <c r="B19" s="140">
        <v>664.499</v>
      </c>
      <c r="C19" s="136">
        <v>446.973</v>
      </c>
      <c r="D19" s="137">
        <v>0</v>
      </c>
      <c r="E19" s="136">
        <v>0</v>
      </c>
      <c r="F19" s="135">
        <f aca="true" t="shared" si="8" ref="F19:F29">SUM(B19:E19)</f>
        <v>1111.472</v>
      </c>
      <c r="G19" s="139">
        <f aca="true" t="shared" si="9" ref="G19:G29">F19/$F$9</f>
        <v>0.022166601674241837</v>
      </c>
      <c r="H19" s="138">
        <v>299.846</v>
      </c>
      <c r="I19" s="136">
        <v>306.421</v>
      </c>
      <c r="J19" s="137"/>
      <c r="K19" s="136"/>
      <c r="L19" s="135">
        <f aca="true" t="shared" si="10" ref="L19:L29">SUM(H19:K19)</f>
        <v>606.267</v>
      </c>
      <c r="M19" s="141">
        <f aca="true" t="shared" si="11" ref="M19:M29">IF(ISERROR(F19/L19-1),"         /0",(F19/L19-1))</f>
        <v>0.8333044681633668</v>
      </c>
      <c r="N19" s="140">
        <v>4965.675</v>
      </c>
      <c r="O19" s="136">
        <v>4117.772</v>
      </c>
      <c r="P19" s="137"/>
      <c r="Q19" s="136"/>
      <c r="R19" s="135">
        <f aca="true" t="shared" si="12" ref="R19:R29">SUM(N19:Q19)</f>
        <v>9083.447</v>
      </c>
      <c r="S19" s="139">
        <f aca="true" t="shared" si="13" ref="S19:S29">R19/$R$9</f>
        <v>0.016855657104392054</v>
      </c>
      <c r="T19" s="138">
        <v>7086.451999999998</v>
      </c>
      <c r="U19" s="136">
        <v>5610.544</v>
      </c>
      <c r="V19" s="137"/>
      <c r="W19" s="136"/>
      <c r="X19" s="135">
        <f aca="true" t="shared" si="14" ref="X19:X29">SUM(T19:W19)</f>
        <v>12696.996</v>
      </c>
      <c r="Y19" s="134">
        <f aca="true" t="shared" si="15" ref="Y19:Y29">IF(ISERROR(R19/X19-1),"         /0",IF(R19/X19&gt;5,"  *  ",(R19/X19-1)))</f>
        <v>-0.28459873500787114</v>
      </c>
    </row>
    <row r="20" spans="1:25" ht="19.5" customHeight="1">
      <c r="A20" s="142" t="s">
        <v>215</v>
      </c>
      <c r="B20" s="140">
        <v>969.924</v>
      </c>
      <c r="C20" s="136">
        <v>53.685</v>
      </c>
      <c r="D20" s="137">
        <v>0</v>
      </c>
      <c r="E20" s="136">
        <v>0</v>
      </c>
      <c r="F20" s="135">
        <f t="shared" si="8"/>
        <v>1023.6089999999999</v>
      </c>
      <c r="G20" s="139">
        <f t="shared" si="9"/>
        <v>0.020414309108253748</v>
      </c>
      <c r="H20" s="138">
        <v>918.329</v>
      </c>
      <c r="I20" s="136">
        <v>2.7</v>
      </c>
      <c r="J20" s="137"/>
      <c r="K20" s="136"/>
      <c r="L20" s="135">
        <f t="shared" si="10"/>
        <v>921.029</v>
      </c>
      <c r="M20" s="141">
        <f t="shared" si="11"/>
        <v>0.11137542900386399</v>
      </c>
      <c r="N20" s="140">
        <v>9326.491999999998</v>
      </c>
      <c r="O20" s="136">
        <v>355.44599999999986</v>
      </c>
      <c r="P20" s="137"/>
      <c r="Q20" s="136"/>
      <c r="R20" s="135">
        <f t="shared" si="12"/>
        <v>9681.937999999998</v>
      </c>
      <c r="S20" s="139">
        <f t="shared" si="13"/>
        <v>0.017966244205969754</v>
      </c>
      <c r="T20" s="138">
        <v>10006.882</v>
      </c>
      <c r="U20" s="136">
        <v>1378.4609999999998</v>
      </c>
      <c r="V20" s="137"/>
      <c r="W20" s="136"/>
      <c r="X20" s="135">
        <f t="shared" si="14"/>
        <v>11385.342999999999</v>
      </c>
      <c r="Y20" s="134">
        <f t="shared" si="15"/>
        <v>-0.14961385001751826</v>
      </c>
    </row>
    <row r="21" spans="1:25" ht="19.5" customHeight="1">
      <c r="A21" s="142" t="s">
        <v>205</v>
      </c>
      <c r="B21" s="140">
        <v>0</v>
      </c>
      <c r="C21" s="136">
        <v>0</v>
      </c>
      <c r="D21" s="137">
        <v>518.062</v>
      </c>
      <c r="E21" s="136">
        <v>442.264</v>
      </c>
      <c r="F21" s="135">
        <f t="shared" si="8"/>
        <v>960.326</v>
      </c>
      <c r="G21" s="139">
        <f t="shared" si="9"/>
        <v>0.01915222688418419</v>
      </c>
      <c r="H21" s="138">
        <v>0</v>
      </c>
      <c r="I21" s="136">
        <v>0</v>
      </c>
      <c r="J21" s="137">
        <v>71.806</v>
      </c>
      <c r="K21" s="136"/>
      <c r="L21" s="135">
        <f t="shared" si="10"/>
        <v>71.806</v>
      </c>
      <c r="M21" s="141">
        <f t="shared" si="11"/>
        <v>12.373896331782861</v>
      </c>
      <c r="N21" s="140">
        <v>0</v>
      </c>
      <c r="O21" s="136">
        <v>0.3</v>
      </c>
      <c r="P21" s="137">
        <v>1603.5459999999998</v>
      </c>
      <c r="Q21" s="136">
        <v>691.32</v>
      </c>
      <c r="R21" s="135">
        <f t="shared" si="12"/>
        <v>2295.1659999999997</v>
      </c>
      <c r="S21" s="139">
        <f t="shared" si="13"/>
        <v>0.004259014347048988</v>
      </c>
      <c r="T21" s="138">
        <v>0</v>
      </c>
      <c r="U21" s="136">
        <v>0</v>
      </c>
      <c r="V21" s="137">
        <v>71.806</v>
      </c>
      <c r="W21" s="136"/>
      <c r="X21" s="135">
        <f t="shared" si="14"/>
        <v>71.806</v>
      </c>
      <c r="Y21" s="134" t="str">
        <f t="shared" si="15"/>
        <v>  *  </v>
      </c>
    </row>
    <row r="22" spans="1:25" ht="19.5" customHeight="1">
      <c r="A22" s="142" t="s">
        <v>169</v>
      </c>
      <c r="B22" s="140">
        <v>429.23</v>
      </c>
      <c r="C22" s="136">
        <v>463.238</v>
      </c>
      <c r="D22" s="137">
        <v>0</v>
      </c>
      <c r="E22" s="136">
        <v>0</v>
      </c>
      <c r="F22" s="135">
        <f t="shared" si="8"/>
        <v>892.4680000000001</v>
      </c>
      <c r="G22" s="139">
        <f t="shared" si="9"/>
        <v>0.017798903312910508</v>
      </c>
      <c r="H22" s="138">
        <v>559.9970000000001</v>
      </c>
      <c r="I22" s="136">
        <v>669.59</v>
      </c>
      <c r="J22" s="137"/>
      <c r="K22" s="136"/>
      <c r="L22" s="135">
        <f t="shared" si="10"/>
        <v>1229.587</v>
      </c>
      <c r="M22" s="141">
        <f t="shared" si="11"/>
        <v>-0.2741725473675306</v>
      </c>
      <c r="N22" s="140">
        <v>6585.322</v>
      </c>
      <c r="O22" s="136">
        <v>4809.164000000001</v>
      </c>
      <c r="P22" s="137"/>
      <c r="Q22" s="136"/>
      <c r="R22" s="135">
        <f t="shared" si="12"/>
        <v>11394.486</v>
      </c>
      <c r="S22" s="139">
        <f t="shared" si="13"/>
        <v>0.02114412611168379</v>
      </c>
      <c r="T22" s="138">
        <v>5218.396000000001</v>
      </c>
      <c r="U22" s="136">
        <v>4779.7080000000005</v>
      </c>
      <c r="V22" s="137"/>
      <c r="W22" s="136"/>
      <c r="X22" s="135">
        <f t="shared" si="14"/>
        <v>9998.104000000001</v>
      </c>
      <c r="Y22" s="134">
        <f t="shared" si="15"/>
        <v>0.1396646804234083</v>
      </c>
    </row>
    <row r="23" spans="1:25" ht="19.5" customHeight="1">
      <c r="A23" s="142" t="s">
        <v>162</v>
      </c>
      <c r="B23" s="140">
        <v>467.01200000000006</v>
      </c>
      <c r="C23" s="136">
        <v>224.868</v>
      </c>
      <c r="D23" s="137">
        <v>0</v>
      </c>
      <c r="E23" s="136">
        <v>0</v>
      </c>
      <c r="F23" s="135">
        <f t="shared" si="8"/>
        <v>691.8800000000001</v>
      </c>
      <c r="G23" s="139">
        <f t="shared" si="9"/>
        <v>0.013798483782204541</v>
      </c>
      <c r="H23" s="138">
        <v>367.33399999999995</v>
      </c>
      <c r="I23" s="136">
        <v>170.66299999999998</v>
      </c>
      <c r="J23" s="137"/>
      <c r="K23" s="136"/>
      <c r="L23" s="135">
        <f t="shared" si="10"/>
        <v>537.997</v>
      </c>
      <c r="M23" s="141">
        <f t="shared" si="11"/>
        <v>0.28602947600079576</v>
      </c>
      <c r="N23" s="140">
        <v>4233.961</v>
      </c>
      <c r="O23" s="136">
        <v>1700.1579999999997</v>
      </c>
      <c r="P23" s="137"/>
      <c r="Q23" s="136"/>
      <c r="R23" s="135">
        <f t="shared" si="12"/>
        <v>5934.119</v>
      </c>
      <c r="S23" s="139">
        <f t="shared" si="13"/>
        <v>0.01101162092767843</v>
      </c>
      <c r="T23" s="138">
        <v>3049.6750000000006</v>
      </c>
      <c r="U23" s="136">
        <v>1624.0990000000004</v>
      </c>
      <c r="V23" s="137">
        <v>0</v>
      </c>
      <c r="W23" s="136">
        <v>0</v>
      </c>
      <c r="X23" s="135">
        <f t="shared" si="14"/>
        <v>4673.774000000001</v>
      </c>
      <c r="Y23" s="134">
        <f t="shared" si="15"/>
        <v>0.26966323146989946</v>
      </c>
    </row>
    <row r="24" spans="1:25" ht="19.5" customHeight="1">
      <c r="A24" s="142" t="s">
        <v>186</v>
      </c>
      <c r="B24" s="140">
        <v>174.405</v>
      </c>
      <c r="C24" s="136">
        <v>490.56999999999994</v>
      </c>
      <c r="D24" s="137">
        <v>0</v>
      </c>
      <c r="E24" s="136">
        <v>0</v>
      </c>
      <c r="F24" s="135">
        <f t="shared" si="8"/>
        <v>664.9749999999999</v>
      </c>
      <c r="G24" s="139">
        <f t="shared" si="9"/>
        <v>0.013261904886788838</v>
      </c>
      <c r="H24" s="138">
        <v>217.63600000000002</v>
      </c>
      <c r="I24" s="136">
        <v>381.145</v>
      </c>
      <c r="J24" s="137"/>
      <c r="K24" s="136"/>
      <c r="L24" s="135">
        <f t="shared" si="10"/>
        <v>598.781</v>
      </c>
      <c r="M24" s="141">
        <f t="shared" si="11"/>
        <v>0.11054792987753448</v>
      </c>
      <c r="N24" s="140">
        <v>2195.52</v>
      </c>
      <c r="O24" s="136">
        <v>4191.302</v>
      </c>
      <c r="P24" s="137"/>
      <c r="Q24" s="136"/>
      <c r="R24" s="135">
        <f t="shared" si="12"/>
        <v>6386.822</v>
      </c>
      <c r="S24" s="139">
        <f t="shared" si="13"/>
        <v>0.011851677190254697</v>
      </c>
      <c r="T24" s="138">
        <v>2389.747</v>
      </c>
      <c r="U24" s="136">
        <v>3798.625</v>
      </c>
      <c r="V24" s="137"/>
      <c r="W24" s="136"/>
      <c r="X24" s="135">
        <f t="shared" si="14"/>
        <v>6188.371999999999</v>
      </c>
      <c r="Y24" s="134">
        <f t="shared" si="15"/>
        <v>0.03206820792285936</v>
      </c>
    </row>
    <row r="25" spans="1:25" ht="19.5" customHeight="1">
      <c r="A25" s="142" t="s">
        <v>170</v>
      </c>
      <c r="B25" s="140">
        <v>407.176</v>
      </c>
      <c r="C25" s="136">
        <v>252.434</v>
      </c>
      <c r="D25" s="137">
        <v>0</v>
      </c>
      <c r="E25" s="136">
        <v>0</v>
      </c>
      <c r="F25" s="135">
        <f t="shared" si="8"/>
        <v>659.61</v>
      </c>
      <c r="G25" s="139">
        <f t="shared" si="9"/>
        <v>0.013154908203127617</v>
      </c>
      <c r="H25" s="138">
        <v>570.273</v>
      </c>
      <c r="I25" s="136">
        <v>599.538</v>
      </c>
      <c r="J25" s="137"/>
      <c r="K25" s="136"/>
      <c r="L25" s="135">
        <f t="shared" si="10"/>
        <v>1169.8110000000001</v>
      </c>
      <c r="M25" s="141">
        <f t="shared" si="11"/>
        <v>-0.43613968410281667</v>
      </c>
      <c r="N25" s="140">
        <v>4894.008</v>
      </c>
      <c r="O25" s="136">
        <v>3101.6820000000002</v>
      </c>
      <c r="P25" s="137"/>
      <c r="Q25" s="136"/>
      <c r="R25" s="135">
        <f t="shared" si="12"/>
        <v>7995.6900000000005</v>
      </c>
      <c r="S25" s="139">
        <f t="shared" si="13"/>
        <v>0.014837165775615413</v>
      </c>
      <c r="T25" s="138">
        <v>4911.316000000001</v>
      </c>
      <c r="U25" s="136">
        <v>2943.062</v>
      </c>
      <c r="V25" s="137"/>
      <c r="W25" s="136"/>
      <c r="X25" s="135">
        <f t="shared" si="14"/>
        <v>7854.378000000001</v>
      </c>
      <c r="Y25" s="134">
        <f t="shared" si="15"/>
        <v>0.01799149467978234</v>
      </c>
    </row>
    <row r="26" spans="1:25" ht="19.5" customHeight="1">
      <c r="A26" s="142" t="s">
        <v>216</v>
      </c>
      <c r="B26" s="140">
        <v>278.511</v>
      </c>
      <c r="C26" s="136">
        <v>354.901</v>
      </c>
      <c r="D26" s="137">
        <v>0</v>
      </c>
      <c r="E26" s="136">
        <v>0</v>
      </c>
      <c r="F26" s="135">
        <f t="shared" si="8"/>
        <v>633.412</v>
      </c>
      <c r="G26" s="139">
        <f t="shared" si="9"/>
        <v>0.012632429336667835</v>
      </c>
      <c r="H26" s="138">
        <v>313.762</v>
      </c>
      <c r="I26" s="136">
        <v>352.263</v>
      </c>
      <c r="J26" s="137"/>
      <c r="K26" s="136"/>
      <c r="L26" s="135">
        <f t="shared" si="10"/>
        <v>666.025</v>
      </c>
      <c r="M26" s="141">
        <f t="shared" si="11"/>
        <v>-0.048966630381742315</v>
      </c>
      <c r="N26" s="140">
        <v>3467.8890000000006</v>
      </c>
      <c r="O26" s="136">
        <v>3708.616</v>
      </c>
      <c r="P26" s="137"/>
      <c r="Q26" s="136"/>
      <c r="R26" s="135">
        <f t="shared" si="12"/>
        <v>7176.505000000001</v>
      </c>
      <c r="S26" s="139">
        <f t="shared" si="13"/>
        <v>0.013317048856888261</v>
      </c>
      <c r="T26" s="138">
        <v>3022.6910000000003</v>
      </c>
      <c r="U26" s="136">
        <v>2136.2780000000002</v>
      </c>
      <c r="V26" s="137"/>
      <c r="W26" s="136"/>
      <c r="X26" s="135">
        <f t="shared" si="14"/>
        <v>5158.969000000001</v>
      </c>
      <c r="Y26" s="134">
        <f t="shared" si="15"/>
        <v>0.3910734877453228</v>
      </c>
    </row>
    <row r="27" spans="1:25" ht="19.5" customHeight="1">
      <c r="A27" s="142" t="s">
        <v>217</v>
      </c>
      <c r="B27" s="140">
        <v>247.793</v>
      </c>
      <c r="C27" s="136">
        <v>311.568</v>
      </c>
      <c r="D27" s="137">
        <v>0</v>
      </c>
      <c r="E27" s="136">
        <v>0</v>
      </c>
      <c r="F27" s="135">
        <f t="shared" si="8"/>
        <v>559.361</v>
      </c>
      <c r="G27" s="139">
        <f t="shared" si="9"/>
        <v>0.011155595893648772</v>
      </c>
      <c r="H27" s="138">
        <v>232.637</v>
      </c>
      <c r="I27" s="136">
        <v>133.785</v>
      </c>
      <c r="J27" s="137"/>
      <c r="K27" s="136"/>
      <c r="L27" s="135">
        <f t="shared" si="10"/>
        <v>366.422</v>
      </c>
      <c r="M27" s="141">
        <f t="shared" si="11"/>
        <v>0.5265486242638269</v>
      </c>
      <c r="N27" s="140">
        <v>2511.167</v>
      </c>
      <c r="O27" s="136">
        <v>2148.553</v>
      </c>
      <c r="P27" s="137"/>
      <c r="Q27" s="136"/>
      <c r="R27" s="135">
        <f t="shared" si="12"/>
        <v>4659.719999999999</v>
      </c>
      <c r="S27" s="139">
        <f t="shared" si="13"/>
        <v>0.008646788220647704</v>
      </c>
      <c r="T27" s="138">
        <v>4222.463</v>
      </c>
      <c r="U27" s="136">
        <v>2763.6699999999996</v>
      </c>
      <c r="V27" s="137"/>
      <c r="W27" s="136"/>
      <c r="X27" s="135">
        <f t="shared" si="14"/>
        <v>6986.133</v>
      </c>
      <c r="Y27" s="134">
        <f t="shared" si="15"/>
        <v>-0.33300439599417886</v>
      </c>
    </row>
    <row r="28" spans="1:25" ht="19.5" customHeight="1">
      <c r="A28" s="142" t="s">
        <v>218</v>
      </c>
      <c r="B28" s="140">
        <v>423.142</v>
      </c>
      <c r="C28" s="136">
        <v>122.799</v>
      </c>
      <c r="D28" s="137">
        <v>0</v>
      </c>
      <c r="E28" s="136">
        <v>0</v>
      </c>
      <c r="F28" s="135">
        <f t="shared" si="8"/>
        <v>545.941</v>
      </c>
      <c r="G28" s="139">
        <f t="shared" si="9"/>
        <v>0.010887954608516692</v>
      </c>
      <c r="H28" s="138">
        <v>1323.454</v>
      </c>
      <c r="I28" s="136">
        <v>251</v>
      </c>
      <c r="J28" s="137"/>
      <c r="K28" s="136"/>
      <c r="L28" s="135">
        <f t="shared" si="10"/>
        <v>1574.454</v>
      </c>
      <c r="M28" s="141">
        <f t="shared" si="11"/>
        <v>-0.6532505871876854</v>
      </c>
      <c r="N28" s="140">
        <v>7081.9839999999995</v>
      </c>
      <c r="O28" s="136">
        <v>1337.5189999999998</v>
      </c>
      <c r="P28" s="137">
        <v>610.775</v>
      </c>
      <c r="Q28" s="136">
        <v>5.879</v>
      </c>
      <c r="R28" s="135">
        <f t="shared" si="12"/>
        <v>9036.157</v>
      </c>
      <c r="S28" s="139">
        <f t="shared" si="13"/>
        <v>0.016767903631017163</v>
      </c>
      <c r="T28" s="138">
        <v>8644.467</v>
      </c>
      <c r="U28" s="136">
        <v>3837.074</v>
      </c>
      <c r="V28" s="137">
        <v>184.829</v>
      </c>
      <c r="W28" s="136">
        <v>8.03</v>
      </c>
      <c r="X28" s="135">
        <f t="shared" si="14"/>
        <v>12674.400000000001</v>
      </c>
      <c r="Y28" s="134">
        <f t="shared" si="15"/>
        <v>-0.2870544562267249</v>
      </c>
    </row>
    <row r="29" spans="1:25" ht="19.5" customHeight="1">
      <c r="A29" s="142" t="s">
        <v>192</v>
      </c>
      <c r="B29" s="140">
        <v>104.3</v>
      </c>
      <c r="C29" s="136">
        <v>293.579</v>
      </c>
      <c r="D29" s="137">
        <v>0</v>
      </c>
      <c r="E29" s="136">
        <v>0</v>
      </c>
      <c r="F29" s="135">
        <f t="shared" si="8"/>
        <v>397.879</v>
      </c>
      <c r="G29" s="139">
        <f t="shared" si="9"/>
        <v>0.007935085461033359</v>
      </c>
      <c r="H29" s="138">
        <v>133.955</v>
      </c>
      <c r="I29" s="136">
        <v>312.744</v>
      </c>
      <c r="J29" s="137"/>
      <c r="K29" s="136"/>
      <c r="L29" s="135">
        <f t="shared" si="10"/>
        <v>446.69900000000007</v>
      </c>
      <c r="M29" s="141">
        <f t="shared" si="11"/>
        <v>-0.10929059612848935</v>
      </c>
      <c r="N29" s="140">
        <v>1170.404</v>
      </c>
      <c r="O29" s="136">
        <v>3104.8340000000003</v>
      </c>
      <c r="P29" s="137"/>
      <c r="Q29" s="136"/>
      <c r="R29" s="135">
        <f t="shared" si="12"/>
        <v>4275.238</v>
      </c>
      <c r="S29" s="139">
        <f t="shared" si="13"/>
        <v>0.007933325946379924</v>
      </c>
      <c r="T29" s="138">
        <v>1465.6749999999997</v>
      </c>
      <c r="U29" s="136">
        <v>3200.071</v>
      </c>
      <c r="V29" s="137"/>
      <c r="W29" s="136"/>
      <c r="X29" s="135">
        <f t="shared" si="14"/>
        <v>4665.745999999999</v>
      </c>
      <c r="Y29" s="134">
        <f t="shared" si="15"/>
        <v>-0.08369679789684203</v>
      </c>
    </row>
    <row r="30" spans="1:25" ht="19.5" customHeight="1">
      <c r="A30" s="142" t="s">
        <v>219</v>
      </c>
      <c r="B30" s="140">
        <v>246.436</v>
      </c>
      <c r="C30" s="136">
        <v>41.183</v>
      </c>
      <c r="D30" s="137">
        <v>1.706</v>
      </c>
      <c r="E30" s="136">
        <v>63.263999999999996</v>
      </c>
      <c r="F30" s="135">
        <f>SUM(B30:E30)</f>
        <v>352.58900000000006</v>
      </c>
      <c r="G30" s="139">
        <f>F30/$F$9</f>
        <v>0.007031845982372257</v>
      </c>
      <c r="H30" s="138">
        <v>594.424</v>
      </c>
      <c r="I30" s="136">
        <v>68.346</v>
      </c>
      <c r="J30" s="137"/>
      <c r="K30" s="136">
        <v>121.278</v>
      </c>
      <c r="L30" s="135">
        <f>SUM(H30:K30)</f>
        <v>784.048</v>
      </c>
      <c r="M30" s="141">
        <f>IF(ISERROR(F30/L30-1),"         /0",(F30/L30-1))</f>
        <v>-0.5502966655102748</v>
      </c>
      <c r="N30" s="140">
        <v>4558.505</v>
      </c>
      <c r="O30" s="136">
        <v>356.609</v>
      </c>
      <c r="P30" s="137">
        <v>58.451</v>
      </c>
      <c r="Q30" s="136">
        <v>765.138</v>
      </c>
      <c r="R30" s="135">
        <f>SUM(N30:Q30)</f>
        <v>5738.703</v>
      </c>
      <c r="S30" s="139">
        <f>R30/$R$9</f>
        <v>0.01064899811623781</v>
      </c>
      <c r="T30" s="138">
        <v>8103.837000000001</v>
      </c>
      <c r="U30" s="136">
        <v>1569.3020000000001</v>
      </c>
      <c r="V30" s="137">
        <v>86.732</v>
      </c>
      <c r="W30" s="136">
        <v>1130.2419999999997</v>
      </c>
      <c r="X30" s="135">
        <f>SUM(T30:W30)</f>
        <v>10890.113000000001</v>
      </c>
      <c r="Y30" s="134">
        <f>IF(ISERROR(R30/X30-1),"         /0",IF(R30/X30&gt;5,"  *  ",(R30/X30-1)))</f>
        <v>-0.4730354955912762</v>
      </c>
    </row>
    <row r="31" spans="1:25" ht="19.5" customHeight="1">
      <c r="A31" s="142" t="s">
        <v>177</v>
      </c>
      <c r="B31" s="140">
        <v>128.335</v>
      </c>
      <c r="C31" s="136">
        <v>207.87900000000002</v>
      </c>
      <c r="D31" s="137">
        <v>0</v>
      </c>
      <c r="E31" s="136">
        <v>0</v>
      </c>
      <c r="F31" s="135">
        <f>SUM(B31:E31)</f>
        <v>336.21400000000006</v>
      </c>
      <c r="G31" s="139">
        <f>F31/$F$9</f>
        <v>0.006705271761505055</v>
      </c>
      <c r="H31" s="138">
        <v>165.3</v>
      </c>
      <c r="I31" s="136">
        <v>273.94399999999996</v>
      </c>
      <c r="J31" s="137"/>
      <c r="K31" s="136"/>
      <c r="L31" s="135">
        <f>SUM(H31:K31)</f>
        <v>439.24399999999997</v>
      </c>
      <c r="M31" s="141">
        <f aca="true" t="shared" si="16" ref="M31:M37">IF(ISERROR(F31/L31-1),"         /0",(F31/L31-1))</f>
        <v>-0.2345621112638987</v>
      </c>
      <c r="N31" s="140">
        <v>1545.749</v>
      </c>
      <c r="O31" s="136">
        <v>2532.5150000000003</v>
      </c>
      <c r="P31" s="137"/>
      <c r="Q31" s="136"/>
      <c r="R31" s="135">
        <f>SUM(N31:Q31)</f>
        <v>4078.264</v>
      </c>
      <c r="S31" s="139">
        <f>R31/$R$9</f>
        <v>0.007567812039326739</v>
      </c>
      <c r="T31" s="138">
        <v>1383.133</v>
      </c>
      <c r="U31" s="136">
        <v>2568.308</v>
      </c>
      <c r="V31" s="137"/>
      <c r="W31" s="136"/>
      <c r="X31" s="135">
        <f>SUM(T31:W31)</f>
        <v>3951.441</v>
      </c>
      <c r="Y31" s="134">
        <f>IF(ISERROR(R31/X31-1),"         /0",IF(R31/X31&gt;5,"  *  ",(R31/X31-1)))</f>
        <v>0.03209537988799527</v>
      </c>
    </row>
    <row r="32" spans="1:25" ht="19.5" customHeight="1">
      <c r="A32" s="142" t="s">
        <v>179</v>
      </c>
      <c r="B32" s="140">
        <v>161.709</v>
      </c>
      <c r="C32" s="136">
        <v>118.03500000000001</v>
      </c>
      <c r="D32" s="137">
        <v>0</v>
      </c>
      <c r="E32" s="136">
        <v>0</v>
      </c>
      <c r="F32" s="135">
        <f aca="true" t="shared" si="17" ref="F32:F37">SUM(B32:E32)</f>
        <v>279.744</v>
      </c>
      <c r="G32" s="139">
        <f aca="true" t="shared" si="18" ref="G32:G37">F32/$F$9</f>
        <v>0.005579064356780117</v>
      </c>
      <c r="H32" s="138">
        <v>141.26999999999998</v>
      </c>
      <c r="I32" s="136">
        <v>167.569</v>
      </c>
      <c r="J32" s="137"/>
      <c r="K32" s="136"/>
      <c r="L32" s="135">
        <f aca="true" t="shared" si="19" ref="L32:L37">SUM(H32:K32)</f>
        <v>308.83899999999994</v>
      </c>
      <c r="M32" s="141">
        <f t="shared" si="16"/>
        <v>-0.09420766159714256</v>
      </c>
      <c r="N32" s="140">
        <v>1531.0380000000002</v>
      </c>
      <c r="O32" s="136">
        <v>1016.5089999999997</v>
      </c>
      <c r="P32" s="137">
        <v>0.04</v>
      </c>
      <c r="Q32" s="136">
        <v>0.03</v>
      </c>
      <c r="R32" s="135">
        <f aca="true" t="shared" si="20" ref="R32:R37">SUM(N32:Q32)</f>
        <v>2547.617</v>
      </c>
      <c r="S32" s="139">
        <f aca="true" t="shared" si="21" ref="S32:S37">R32/$R$9</f>
        <v>0.004727473896783894</v>
      </c>
      <c r="T32" s="138">
        <v>1317.4630000000002</v>
      </c>
      <c r="U32" s="136">
        <v>1201.377</v>
      </c>
      <c r="V32" s="137">
        <v>0</v>
      </c>
      <c r="W32" s="136">
        <v>0</v>
      </c>
      <c r="X32" s="135">
        <f aca="true" t="shared" si="22" ref="X32:X37">SUM(T32:W32)</f>
        <v>2518.84</v>
      </c>
      <c r="Y32" s="134">
        <f aca="true" t="shared" si="23" ref="Y32:Y37">IF(ISERROR(R32/X32-1),"         /0",IF(R32/X32&gt;5,"  *  ",(R32/X32-1)))</f>
        <v>0.011424703434914418</v>
      </c>
    </row>
    <row r="33" spans="1:25" ht="19.5" customHeight="1">
      <c r="A33" s="142" t="s">
        <v>196</v>
      </c>
      <c r="B33" s="140">
        <v>145.462</v>
      </c>
      <c r="C33" s="136">
        <v>111.473</v>
      </c>
      <c r="D33" s="137">
        <v>0</v>
      </c>
      <c r="E33" s="136">
        <v>0</v>
      </c>
      <c r="F33" s="135">
        <f t="shared" si="17"/>
        <v>256.935</v>
      </c>
      <c r="G33" s="139">
        <f t="shared" si="18"/>
        <v>0.005124173889374925</v>
      </c>
      <c r="H33" s="138">
        <v>95.931</v>
      </c>
      <c r="I33" s="136">
        <v>86.158</v>
      </c>
      <c r="J33" s="137"/>
      <c r="K33" s="136"/>
      <c r="L33" s="135">
        <f t="shared" si="19"/>
        <v>182.089</v>
      </c>
      <c r="M33" s="141">
        <f t="shared" si="16"/>
        <v>0.41104075479573177</v>
      </c>
      <c r="N33" s="140">
        <v>1111.994</v>
      </c>
      <c r="O33" s="136">
        <v>1094.321</v>
      </c>
      <c r="P33" s="137"/>
      <c r="Q33" s="136"/>
      <c r="R33" s="135">
        <f t="shared" si="20"/>
        <v>2206.3149999999996</v>
      </c>
      <c r="S33" s="139">
        <f t="shared" si="21"/>
        <v>0.00409413839308764</v>
      </c>
      <c r="T33" s="138">
        <v>1134.8609999999999</v>
      </c>
      <c r="U33" s="136">
        <v>1233.7279999999998</v>
      </c>
      <c r="V33" s="137"/>
      <c r="W33" s="136"/>
      <c r="X33" s="135">
        <f t="shared" si="22"/>
        <v>2368.589</v>
      </c>
      <c r="Y33" s="134">
        <f t="shared" si="23"/>
        <v>-0.06851083070976027</v>
      </c>
    </row>
    <row r="34" spans="1:25" ht="19.5" customHeight="1">
      <c r="A34" s="142" t="s">
        <v>189</v>
      </c>
      <c r="B34" s="140">
        <v>13.516</v>
      </c>
      <c r="C34" s="136">
        <v>242.175</v>
      </c>
      <c r="D34" s="137">
        <v>0</v>
      </c>
      <c r="E34" s="136">
        <v>0</v>
      </c>
      <c r="F34" s="135">
        <f t="shared" si="17"/>
        <v>255.691</v>
      </c>
      <c r="G34" s="139">
        <f t="shared" si="18"/>
        <v>0.005099364220320953</v>
      </c>
      <c r="H34" s="138">
        <v>7.725</v>
      </c>
      <c r="I34" s="136">
        <v>225.666</v>
      </c>
      <c r="J34" s="137"/>
      <c r="K34" s="136"/>
      <c r="L34" s="135">
        <f t="shared" si="19"/>
        <v>233.391</v>
      </c>
      <c r="M34" s="141">
        <f t="shared" si="16"/>
        <v>0.09554781461153183</v>
      </c>
      <c r="N34" s="140">
        <v>134.99</v>
      </c>
      <c r="O34" s="136">
        <v>2384.3790000000004</v>
      </c>
      <c r="P34" s="137"/>
      <c r="Q34" s="136"/>
      <c r="R34" s="135">
        <f t="shared" si="20"/>
        <v>2519.3690000000006</v>
      </c>
      <c r="S34" s="139">
        <f t="shared" si="21"/>
        <v>0.0046750556240857805</v>
      </c>
      <c r="T34" s="138">
        <v>92.441</v>
      </c>
      <c r="U34" s="136">
        <v>2340.1180000000004</v>
      </c>
      <c r="V34" s="137"/>
      <c r="W34" s="136"/>
      <c r="X34" s="135">
        <f t="shared" si="22"/>
        <v>2432.559</v>
      </c>
      <c r="Y34" s="134">
        <f t="shared" si="23"/>
        <v>0.035686698657668936</v>
      </c>
    </row>
    <row r="35" spans="1:25" ht="19.5" customHeight="1">
      <c r="A35" s="142" t="s">
        <v>199</v>
      </c>
      <c r="B35" s="140">
        <v>108.307</v>
      </c>
      <c r="C35" s="136">
        <v>115.563</v>
      </c>
      <c r="D35" s="137">
        <v>0</v>
      </c>
      <c r="E35" s="136">
        <v>0</v>
      </c>
      <c r="F35" s="135">
        <f t="shared" si="17"/>
        <v>223.87</v>
      </c>
      <c r="G35" s="139">
        <f t="shared" si="18"/>
        <v>0.00446474325652155</v>
      </c>
      <c r="H35" s="138"/>
      <c r="I35" s="136"/>
      <c r="J35" s="137"/>
      <c r="K35" s="136"/>
      <c r="L35" s="135">
        <f t="shared" si="19"/>
        <v>0</v>
      </c>
      <c r="M35" s="141" t="str">
        <f t="shared" si="16"/>
        <v>         /0</v>
      </c>
      <c r="N35" s="140">
        <v>1045.8220000000001</v>
      </c>
      <c r="O35" s="136">
        <v>1044.9609999999998</v>
      </c>
      <c r="P35" s="137"/>
      <c r="Q35" s="136"/>
      <c r="R35" s="135">
        <f t="shared" si="20"/>
        <v>2090.783</v>
      </c>
      <c r="S35" s="139">
        <f t="shared" si="21"/>
        <v>0.0038797519628498</v>
      </c>
      <c r="T35" s="138"/>
      <c r="U35" s="136"/>
      <c r="V35" s="137"/>
      <c r="W35" s="136"/>
      <c r="X35" s="135">
        <f t="shared" si="22"/>
        <v>0</v>
      </c>
      <c r="Y35" s="134" t="str">
        <f t="shared" si="23"/>
        <v>         /0</v>
      </c>
    </row>
    <row r="36" spans="1:25" ht="19.5" customHeight="1">
      <c r="A36" s="142" t="s">
        <v>220</v>
      </c>
      <c r="B36" s="140">
        <v>123.877</v>
      </c>
      <c r="C36" s="136">
        <v>74.827</v>
      </c>
      <c r="D36" s="137">
        <v>0</v>
      </c>
      <c r="E36" s="136">
        <v>0</v>
      </c>
      <c r="F36" s="135">
        <f t="shared" si="17"/>
        <v>198.704</v>
      </c>
      <c r="G36" s="139">
        <f t="shared" si="18"/>
        <v>0.003962846044775353</v>
      </c>
      <c r="H36" s="138">
        <v>129.133</v>
      </c>
      <c r="I36" s="136">
        <v>104.866</v>
      </c>
      <c r="J36" s="137"/>
      <c r="K36" s="136"/>
      <c r="L36" s="135">
        <f t="shared" si="19"/>
        <v>233.99900000000002</v>
      </c>
      <c r="M36" s="141">
        <f t="shared" si="16"/>
        <v>-0.1508339779229826</v>
      </c>
      <c r="N36" s="140">
        <v>282.9</v>
      </c>
      <c r="O36" s="136">
        <v>169.251</v>
      </c>
      <c r="P36" s="137">
        <v>593.9079999999999</v>
      </c>
      <c r="Q36" s="136">
        <v>494.60900000000004</v>
      </c>
      <c r="R36" s="135">
        <f t="shared" si="20"/>
        <v>1540.6679999999997</v>
      </c>
      <c r="S36" s="139">
        <f t="shared" si="21"/>
        <v>0.002858933565606701</v>
      </c>
      <c r="T36" s="138">
        <v>310.06</v>
      </c>
      <c r="U36" s="136">
        <v>258.532</v>
      </c>
      <c r="V36" s="137">
        <v>245.699</v>
      </c>
      <c r="W36" s="136">
        <v>265.086</v>
      </c>
      <c r="X36" s="135">
        <f t="shared" si="22"/>
        <v>1079.377</v>
      </c>
      <c r="Y36" s="134">
        <f t="shared" si="23"/>
        <v>0.4273678242171175</v>
      </c>
    </row>
    <row r="37" spans="1:25" ht="19.5" customHeight="1">
      <c r="A37" s="142" t="s">
        <v>182</v>
      </c>
      <c r="B37" s="140">
        <v>132.21200000000002</v>
      </c>
      <c r="C37" s="136">
        <v>41.648</v>
      </c>
      <c r="D37" s="137">
        <v>0</v>
      </c>
      <c r="E37" s="136">
        <v>0</v>
      </c>
      <c r="F37" s="135">
        <f t="shared" si="17"/>
        <v>173.86</v>
      </c>
      <c r="G37" s="139">
        <f t="shared" si="18"/>
        <v>0.0034673706283952148</v>
      </c>
      <c r="H37" s="138">
        <v>79.602</v>
      </c>
      <c r="I37" s="136">
        <v>69.795</v>
      </c>
      <c r="J37" s="137"/>
      <c r="K37" s="136"/>
      <c r="L37" s="135">
        <f t="shared" si="19"/>
        <v>149.397</v>
      </c>
      <c r="M37" s="141">
        <f t="shared" si="16"/>
        <v>0.1637449212500921</v>
      </c>
      <c r="N37" s="140">
        <v>1138.5019999999997</v>
      </c>
      <c r="O37" s="136">
        <v>414.44100000000014</v>
      </c>
      <c r="P37" s="137">
        <v>0.224</v>
      </c>
      <c r="Q37" s="136">
        <v>0.246</v>
      </c>
      <c r="R37" s="135">
        <f t="shared" si="20"/>
        <v>1553.4129999999998</v>
      </c>
      <c r="S37" s="139">
        <f t="shared" si="21"/>
        <v>0.002882583766878914</v>
      </c>
      <c r="T37" s="138">
        <v>942.2760000000001</v>
      </c>
      <c r="U37" s="136">
        <v>507.1460000000001</v>
      </c>
      <c r="V37" s="137">
        <v>1.249</v>
      </c>
      <c r="W37" s="136">
        <v>1.363</v>
      </c>
      <c r="X37" s="135">
        <f t="shared" si="22"/>
        <v>1452.034</v>
      </c>
      <c r="Y37" s="134">
        <f t="shared" si="23"/>
        <v>0.06981861306277937</v>
      </c>
    </row>
    <row r="38" spans="1:25" ht="19.5" customHeight="1">
      <c r="A38" s="142" t="s">
        <v>221</v>
      </c>
      <c r="B38" s="140">
        <v>114.242</v>
      </c>
      <c r="C38" s="136">
        <v>50.015</v>
      </c>
      <c r="D38" s="137">
        <v>0</v>
      </c>
      <c r="E38" s="136">
        <v>0</v>
      </c>
      <c r="F38" s="135">
        <f aca="true" t="shared" si="24" ref="F38:F44">SUM(B38:E38)</f>
        <v>164.257</v>
      </c>
      <c r="G38" s="139">
        <f aca="true" t="shared" si="25" ref="G38:G44">F38/$F$9</f>
        <v>0.003275853544853979</v>
      </c>
      <c r="H38" s="138"/>
      <c r="I38" s="136"/>
      <c r="J38" s="137"/>
      <c r="K38" s="136"/>
      <c r="L38" s="135">
        <f aca="true" t="shared" si="26" ref="L38:L44">SUM(H38:K38)</f>
        <v>0</v>
      </c>
      <c r="M38" s="141" t="str">
        <f aca="true" t="shared" si="27" ref="M38:M44">IF(ISERROR(F38/L38-1),"         /0",(F38/L38-1))</f>
        <v>         /0</v>
      </c>
      <c r="N38" s="140">
        <v>1578.1</v>
      </c>
      <c r="O38" s="136">
        <v>430.49199999999996</v>
      </c>
      <c r="P38" s="137"/>
      <c r="Q38" s="136"/>
      <c r="R38" s="135">
        <f aca="true" t="shared" si="28" ref="R38:R44">SUM(N38:Q38)</f>
        <v>2008.5919999999999</v>
      </c>
      <c r="S38" s="139">
        <f aca="true" t="shared" si="29" ref="S38:S44">R38/$R$9</f>
        <v>0.003727234607591704</v>
      </c>
      <c r="T38" s="138">
        <v>203.07</v>
      </c>
      <c r="U38" s="136">
        <v>4.755</v>
      </c>
      <c r="V38" s="137"/>
      <c r="W38" s="136"/>
      <c r="X38" s="135">
        <f aca="true" t="shared" si="30" ref="X38:X44">SUM(T38:W38)</f>
        <v>207.825</v>
      </c>
      <c r="Y38" s="134" t="str">
        <f aca="true" t="shared" si="31" ref="Y38:Y44">IF(ISERROR(R38/X38-1),"         /0",IF(R38/X38&gt;5,"  *  ",(R38/X38-1)))</f>
        <v>  *  </v>
      </c>
    </row>
    <row r="39" spans="1:25" ht="19.5" customHeight="1">
      <c r="A39" s="142" t="s">
        <v>178</v>
      </c>
      <c r="B39" s="140">
        <v>124.723</v>
      </c>
      <c r="C39" s="136">
        <v>38.49999999999999</v>
      </c>
      <c r="D39" s="137">
        <v>0</v>
      </c>
      <c r="E39" s="136">
        <v>0</v>
      </c>
      <c r="F39" s="135">
        <f>SUM(B39:E39)</f>
        <v>163.22299999999998</v>
      </c>
      <c r="G39" s="139">
        <f>F39/$F$9</f>
        <v>0.0032552320032126544</v>
      </c>
      <c r="H39" s="138">
        <v>331.41300000000007</v>
      </c>
      <c r="I39" s="136">
        <v>188.071</v>
      </c>
      <c r="J39" s="137"/>
      <c r="K39" s="136"/>
      <c r="L39" s="135">
        <f>SUM(H39:K39)</f>
        <v>519.484</v>
      </c>
      <c r="M39" s="141">
        <f>IF(ISERROR(F39/L39-1),"         /0",(F39/L39-1))</f>
        <v>-0.685797830154538</v>
      </c>
      <c r="N39" s="140">
        <v>2538.841</v>
      </c>
      <c r="O39" s="136">
        <v>1120.043</v>
      </c>
      <c r="P39" s="137"/>
      <c r="Q39" s="136"/>
      <c r="R39" s="135">
        <f>SUM(N39:Q39)</f>
        <v>3658.884</v>
      </c>
      <c r="S39" s="139">
        <f>R39/$R$9</f>
        <v>0.006789591450112101</v>
      </c>
      <c r="T39" s="138">
        <v>2905.305999999999</v>
      </c>
      <c r="U39" s="136">
        <v>1465.9790000000003</v>
      </c>
      <c r="V39" s="137"/>
      <c r="W39" s="136"/>
      <c r="X39" s="135">
        <f>SUM(T39:W39)</f>
        <v>4371.285</v>
      </c>
      <c r="Y39" s="134">
        <f>IF(ISERROR(R39/X39-1),"         /0",IF(R39/X39&gt;5,"  *  ",(R39/X39-1)))</f>
        <v>-0.16297290156098265</v>
      </c>
    </row>
    <row r="40" spans="1:25" ht="19.5" customHeight="1">
      <c r="A40" s="142" t="s">
        <v>195</v>
      </c>
      <c r="B40" s="140">
        <v>46.242</v>
      </c>
      <c r="C40" s="136">
        <v>81.515</v>
      </c>
      <c r="D40" s="137">
        <v>0</v>
      </c>
      <c r="E40" s="136">
        <v>0</v>
      </c>
      <c r="F40" s="135">
        <f t="shared" si="24"/>
        <v>127.757</v>
      </c>
      <c r="G40" s="139">
        <f t="shared" si="25"/>
        <v>0.0025479171136080035</v>
      </c>
      <c r="H40" s="138">
        <v>41.008</v>
      </c>
      <c r="I40" s="136">
        <v>115.68599999999999</v>
      </c>
      <c r="J40" s="137"/>
      <c r="K40" s="136"/>
      <c r="L40" s="135">
        <f t="shared" si="26"/>
        <v>156.694</v>
      </c>
      <c r="M40" s="141">
        <f t="shared" si="27"/>
        <v>-0.18467203594266524</v>
      </c>
      <c r="N40" s="140">
        <v>435.698</v>
      </c>
      <c r="O40" s="136">
        <v>995.6310000000001</v>
      </c>
      <c r="P40" s="137"/>
      <c r="Q40" s="136"/>
      <c r="R40" s="135">
        <f t="shared" si="28"/>
        <v>1431.3290000000002</v>
      </c>
      <c r="S40" s="139">
        <f t="shared" si="29"/>
        <v>0.002656039147646524</v>
      </c>
      <c r="T40" s="138">
        <v>509.182</v>
      </c>
      <c r="U40" s="136">
        <v>821.4490000000001</v>
      </c>
      <c r="V40" s="137"/>
      <c r="W40" s="136"/>
      <c r="X40" s="135">
        <f t="shared" si="30"/>
        <v>1330.631</v>
      </c>
      <c r="Y40" s="134">
        <f t="shared" si="31"/>
        <v>0.07567687811271506</v>
      </c>
    </row>
    <row r="41" spans="1:25" ht="19.5" customHeight="1">
      <c r="A41" s="142" t="s">
        <v>184</v>
      </c>
      <c r="B41" s="140">
        <v>102.83600000000001</v>
      </c>
      <c r="C41" s="136">
        <v>22.41</v>
      </c>
      <c r="D41" s="137">
        <v>0</v>
      </c>
      <c r="E41" s="136">
        <v>0</v>
      </c>
      <c r="F41" s="135">
        <f t="shared" si="24"/>
        <v>125.24600000000001</v>
      </c>
      <c r="G41" s="139">
        <f t="shared" si="25"/>
        <v>0.002497839075831054</v>
      </c>
      <c r="H41" s="138">
        <v>120.50899999999999</v>
      </c>
      <c r="I41" s="136">
        <v>20.598</v>
      </c>
      <c r="J41" s="137">
        <v>0</v>
      </c>
      <c r="K41" s="136"/>
      <c r="L41" s="135">
        <f t="shared" si="26"/>
        <v>141.10699999999997</v>
      </c>
      <c r="M41" s="141">
        <f t="shared" si="27"/>
        <v>-0.1124040621655904</v>
      </c>
      <c r="N41" s="140">
        <v>994.3560000000003</v>
      </c>
      <c r="O41" s="136">
        <v>149.90099999999995</v>
      </c>
      <c r="P41" s="137">
        <v>0</v>
      </c>
      <c r="Q41" s="136">
        <v>0</v>
      </c>
      <c r="R41" s="135">
        <f t="shared" si="28"/>
        <v>1144.2570000000003</v>
      </c>
      <c r="S41" s="139">
        <f t="shared" si="29"/>
        <v>0.002123335296754673</v>
      </c>
      <c r="T41" s="138">
        <v>1034.808000000001</v>
      </c>
      <c r="U41" s="136">
        <v>191.14600000000002</v>
      </c>
      <c r="V41" s="137">
        <v>0</v>
      </c>
      <c r="W41" s="136"/>
      <c r="X41" s="135">
        <f t="shared" si="30"/>
        <v>1225.9540000000009</v>
      </c>
      <c r="Y41" s="134">
        <f t="shared" si="31"/>
        <v>-0.06663953133641276</v>
      </c>
    </row>
    <row r="42" spans="1:25" ht="19.5" customHeight="1">
      <c r="A42" s="142" t="s">
        <v>188</v>
      </c>
      <c r="B42" s="140">
        <v>95.159</v>
      </c>
      <c r="C42" s="136">
        <v>25.097</v>
      </c>
      <c r="D42" s="137">
        <v>0</v>
      </c>
      <c r="E42" s="136">
        <v>0</v>
      </c>
      <c r="F42" s="135">
        <f t="shared" si="24"/>
        <v>120.256</v>
      </c>
      <c r="G42" s="139">
        <f t="shared" si="25"/>
        <v>0.0023983211911209877</v>
      </c>
      <c r="H42" s="138">
        <v>65.281</v>
      </c>
      <c r="I42" s="136">
        <v>22.486</v>
      </c>
      <c r="J42" s="137"/>
      <c r="K42" s="136"/>
      <c r="L42" s="135">
        <f t="shared" si="26"/>
        <v>87.76700000000001</v>
      </c>
      <c r="M42" s="141">
        <f t="shared" si="27"/>
        <v>0.37017329975959057</v>
      </c>
      <c r="N42" s="140">
        <v>797.1780000000001</v>
      </c>
      <c r="O42" s="136">
        <v>204.17400000000004</v>
      </c>
      <c r="P42" s="137"/>
      <c r="Q42" s="136"/>
      <c r="R42" s="135">
        <f t="shared" si="28"/>
        <v>1001.3520000000001</v>
      </c>
      <c r="S42" s="139">
        <f t="shared" si="29"/>
        <v>0.001858154283588289</v>
      </c>
      <c r="T42" s="138">
        <v>841.957</v>
      </c>
      <c r="U42" s="136">
        <v>228.25899999999996</v>
      </c>
      <c r="V42" s="137"/>
      <c r="W42" s="136"/>
      <c r="X42" s="135">
        <f t="shared" si="30"/>
        <v>1070.216</v>
      </c>
      <c r="Y42" s="134">
        <f t="shared" si="31"/>
        <v>-0.06434588905417205</v>
      </c>
    </row>
    <row r="43" spans="1:25" ht="19.5" customHeight="1">
      <c r="A43" s="142" t="s">
        <v>202</v>
      </c>
      <c r="B43" s="140">
        <v>26.415999999999993</v>
      </c>
      <c r="C43" s="136">
        <v>62.6</v>
      </c>
      <c r="D43" s="137">
        <v>0</v>
      </c>
      <c r="E43" s="136">
        <v>0</v>
      </c>
      <c r="F43" s="135">
        <f t="shared" si="24"/>
        <v>89.01599999999999</v>
      </c>
      <c r="G43" s="139">
        <f t="shared" si="25"/>
        <v>0.0017752873798299114</v>
      </c>
      <c r="H43" s="138">
        <v>27.488999999999997</v>
      </c>
      <c r="I43" s="136">
        <v>56.461</v>
      </c>
      <c r="J43" s="137"/>
      <c r="K43" s="136"/>
      <c r="L43" s="135">
        <f t="shared" si="26"/>
        <v>83.94999999999999</v>
      </c>
      <c r="M43" s="141">
        <f t="shared" si="27"/>
        <v>0.06034544371649786</v>
      </c>
      <c r="N43" s="140">
        <v>392.891</v>
      </c>
      <c r="O43" s="136">
        <v>429.703</v>
      </c>
      <c r="P43" s="137"/>
      <c r="Q43" s="136"/>
      <c r="R43" s="135">
        <f t="shared" si="28"/>
        <v>822.594</v>
      </c>
      <c r="S43" s="139">
        <f t="shared" si="29"/>
        <v>0.001526442814069403</v>
      </c>
      <c r="T43" s="138">
        <v>142.358</v>
      </c>
      <c r="U43" s="136">
        <v>262.228</v>
      </c>
      <c r="V43" s="137"/>
      <c r="W43" s="136"/>
      <c r="X43" s="135">
        <f t="shared" si="30"/>
        <v>404.586</v>
      </c>
      <c r="Y43" s="134">
        <f t="shared" si="31"/>
        <v>1.0331746526078511</v>
      </c>
    </row>
    <row r="44" spans="1:25" ht="19.5" customHeight="1">
      <c r="A44" s="142" t="s">
        <v>191</v>
      </c>
      <c r="B44" s="140">
        <v>67.262</v>
      </c>
      <c r="C44" s="136">
        <v>19.232</v>
      </c>
      <c r="D44" s="137">
        <v>0</v>
      </c>
      <c r="E44" s="136">
        <v>0</v>
      </c>
      <c r="F44" s="135">
        <f t="shared" si="24"/>
        <v>86.494</v>
      </c>
      <c r="G44" s="139">
        <f t="shared" si="25"/>
        <v>0.001724989963950395</v>
      </c>
      <c r="H44" s="138">
        <v>71.819</v>
      </c>
      <c r="I44" s="136">
        <v>35.297</v>
      </c>
      <c r="J44" s="137"/>
      <c r="K44" s="136"/>
      <c r="L44" s="135">
        <f t="shared" si="26"/>
        <v>107.116</v>
      </c>
      <c r="M44" s="141">
        <f t="shared" si="27"/>
        <v>-0.19252025841144182</v>
      </c>
      <c r="N44" s="140">
        <v>589.2829999999999</v>
      </c>
      <c r="O44" s="136">
        <v>300</v>
      </c>
      <c r="P44" s="137">
        <v>0</v>
      </c>
      <c r="Q44" s="136">
        <v>0</v>
      </c>
      <c r="R44" s="135">
        <f t="shared" si="28"/>
        <v>889.2829999999999</v>
      </c>
      <c r="S44" s="139">
        <f t="shared" si="29"/>
        <v>0.0016501939535470485</v>
      </c>
      <c r="T44" s="138">
        <v>727.4900000000001</v>
      </c>
      <c r="U44" s="136">
        <v>594.1650000000001</v>
      </c>
      <c r="V44" s="137">
        <v>2.683</v>
      </c>
      <c r="W44" s="136">
        <v>4.268</v>
      </c>
      <c r="X44" s="135">
        <f t="shared" si="30"/>
        <v>1328.6060000000002</v>
      </c>
      <c r="Y44" s="134">
        <f t="shared" si="31"/>
        <v>-0.3306646214152279</v>
      </c>
    </row>
    <row r="45" spans="1:25" ht="19.5" customHeight="1">
      <c r="A45" s="142" t="s">
        <v>185</v>
      </c>
      <c r="B45" s="140">
        <v>50.045</v>
      </c>
      <c r="C45" s="136">
        <v>34.915</v>
      </c>
      <c r="D45" s="137">
        <v>0</v>
      </c>
      <c r="E45" s="136">
        <v>0</v>
      </c>
      <c r="F45" s="135">
        <f aca="true" t="shared" si="32" ref="F45:F50">SUM(B45:E45)</f>
        <v>84.96000000000001</v>
      </c>
      <c r="G45" s="139">
        <f aca="true" t="shared" si="33" ref="G45:G50">F45/$F$9</f>
        <v>0.0016943966903741946</v>
      </c>
      <c r="H45" s="138">
        <v>89.037</v>
      </c>
      <c r="I45" s="136">
        <v>38.875</v>
      </c>
      <c r="J45" s="137"/>
      <c r="K45" s="136"/>
      <c r="L45" s="135">
        <f aca="true" t="shared" si="34" ref="L45:L50">SUM(H45:K45)</f>
        <v>127.912</v>
      </c>
      <c r="M45" s="141">
        <f aca="true" t="shared" si="35" ref="M45:M50">IF(ISERROR(F45/L45-1),"         /0",(F45/L45-1))</f>
        <v>-0.33579335793357934</v>
      </c>
      <c r="N45" s="140">
        <v>562.6999999999998</v>
      </c>
      <c r="O45" s="136">
        <v>309.00300000000004</v>
      </c>
      <c r="P45" s="137"/>
      <c r="Q45" s="136"/>
      <c r="R45" s="135">
        <f aca="true" t="shared" si="36" ref="R45:R50">SUM(N45:Q45)</f>
        <v>871.7029999999999</v>
      </c>
      <c r="S45" s="139">
        <f aca="true" t="shared" si="37" ref="S45:S50">R45/$R$9</f>
        <v>0.0016175717065195474</v>
      </c>
      <c r="T45" s="138">
        <v>1326.282</v>
      </c>
      <c r="U45" s="136">
        <v>1048.042</v>
      </c>
      <c r="V45" s="137"/>
      <c r="W45" s="136"/>
      <c r="X45" s="135">
        <f aca="true" t="shared" si="38" ref="X45:X50">SUM(T45:W45)</f>
        <v>2374.3239999999996</v>
      </c>
      <c r="Y45" s="134">
        <f aca="true" t="shared" si="39" ref="Y45:Y50">IF(ISERROR(R45/X45-1),"         /0",IF(R45/X45&gt;5,"  *  ",(R45/X45-1)))</f>
        <v>-0.6328626590136814</v>
      </c>
    </row>
    <row r="46" spans="1:25" ht="19.5" customHeight="1">
      <c r="A46" s="142" t="s">
        <v>200</v>
      </c>
      <c r="B46" s="140">
        <v>31.064</v>
      </c>
      <c r="C46" s="136">
        <v>48.1</v>
      </c>
      <c r="D46" s="137">
        <v>0</v>
      </c>
      <c r="E46" s="136">
        <v>0</v>
      </c>
      <c r="F46" s="135">
        <f t="shared" si="32"/>
        <v>79.164</v>
      </c>
      <c r="G46" s="139">
        <f t="shared" si="33"/>
        <v>0.0015788043737851073</v>
      </c>
      <c r="H46" s="138">
        <v>0</v>
      </c>
      <c r="I46" s="136">
        <v>0</v>
      </c>
      <c r="J46" s="137"/>
      <c r="K46" s="136"/>
      <c r="L46" s="135">
        <f t="shared" si="34"/>
        <v>0</v>
      </c>
      <c r="M46" s="141" t="str">
        <f t="shared" si="35"/>
        <v>         /0</v>
      </c>
      <c r="N46" s="140">
        <v>171.09399999999997</v>
      </c>
      <c r="O46" s="136">
        <v>206.841</v>
      </c>
      <c r="P46" s="137"/>
      <c r="Q46" s="136"/>
      <c r="R46" s="135">
        <f t="shared" si="36"/>
        <v>377.93499999999995</v>
      </c>
      <c r="S46" s="139">
        <f t="shared" si="37"/>
        <v>0.0007013133635004872</v>
      </c>
      <c r="T46" s="138">
        <v>0</v>
      </c>
      <c r="U46" s="136">
        <v>0</v>
      </c>
      <c r="V46" s="137">
        <v>0</v>
      </c>
      <c r="W46" s="136">
        <v>0</v>
      </c>
      <c r="X46" s="135">
        <f t="shared" si="38"/>
        <v>0</v>
      </c>
      <c r="Y46" s="134" t="str">
        <f t="shared" si="39"/>
        <v>         /0</v>
      </c>
    </row>
    <row r="47" spans="1:25" ht="19.5" customHeight="1">
      <c r="A47" s="142" t="s">
        <v>187</v>
      </c>
      <c r="B47" s="140">
        <v>63.49</v>
      </c>
      <c r="C47" s="136">
        <v>13.814</v>
      </c>
      <c r="D47" s="137">
        <v>0</v>
      </c>
      <c r="E47" s="136">
        <v>0</v>
      </c>
      <c r="F47" s="135">
        <f t="shared" si="32"/>
        <v>77.304</v>
      </c>
      <c r="G47" s="139">
        <f t="shared" si="33"/>
        <v>0.0015417095309873672</v>
      </c>
      <c r="H47" s="138">
        <v>34.429</v>
      </c>
      <c r="I47" s="136">
        <v>21.74</v>
      </c>
      <c r="J47" s="137"/>
      <c r="K47" s="136"/>
      <c r="L47" s="135">
        <f t="shared" si="34"/>
        <v>56.169</v>
      </c>
      <c r="M47" s="141">
        <f t="shared" si="35"/>
        <v>0.37627516957752505</v>
      </c>
      <c r="N47" s="140">
        <v>538.999</v>
      </c>
      <c r="O47" s="136">
        <v>134.71600000000004</v>
      </c>
      <c r="P47" s="137"/>
      <c r="Q47" s="136"/>
      <c r="R47" s="135">
        <f t="shared" si="36"/>
        <v>673.715</v>
      </c>
      <c r="S47" s="139">
        <f t="shared" si="37"/>
        <v>0.0012501761749791123</v>
      </c>
      <c r="T47" s="138">
        <v>345.3910000000001</v>
      </c>
      <c r="U47" s="136">
        <v>205.637</v>
      </c>
      <c r="V47" s="137"/>
      <c r="W47" s="136"/>
      <c r="X47" s="135">
        <f t="shared" si="38"/>
        <v>551.028</v>
      </c>
      <c r="Y47" s="134">
        <f t="shared" si="39"/>
        <v>0.2226511175475656</v>
      </c>
    </row>
    <row r="48" spans="1:25" ht="19.5" customHeight="1">
      <c r="A48" s="142" t="s">
        <v>207</v>
      </c>
      <c r="B48" s="140">
        <v>72.768</v>
      </c>
      <c r="C48" s="136">
        <v>4.084</v>
      </c>
      <c r="D48" s="137">
        <v>0</v>
      </c>
      <c r="E48" s="136">
        <v>0</v>
      </c>
      <c r="F48" s="135">
        <f t="shared" si="32"/>
        <v>76.852</v>
      </c>
      <c r="G48" s="139">
        <f t="shared" si="33"/>
        <v>0.0015326950853182392</v>
      </c>
      <c r="H48" s="138">
        <v>60.254000000000005</v>
      </c>
      <c r="I48" s="136">
        <v>40.868</v>
      </c>
      <c r="J48" s="137"/>
      <c r="K48" s="136"/>
      <c r="L48" s="135">
        <f t="shared" si="34"/>
        <v>101.12200000000001</v>
      </c>
      <c r="M48" s="141">
        <f t="shared" si="35"/>
        <v>-0.2400071201123396</v>
      </c>
      <c r="N48" s="140">
        <v>781.9670000000001</v>
      </c>
      <c r="O48" s="136">
        <v>174.141</v>
      </c>
      <c r="P48" s="137"/>
      <c r="Q48" s="136"/>
      <c r="R48" s="135">
        <f t="shared" si="36"/>
        <v>956.1080000000001</v>
      </c>
      <c r="S48" s="139">
        <f t="shared" si="37"/>
        <v>0.001774197460806022</v>
      </c>
      <c r="T48" s="138">
        <v>706.167</v>
      </c>
      <c r="U48" s="136">
        <v>255.374</v>
      </c>
      <c r="V48" s="137">
        <v>0</v>
      </c>
      <c r="W48" s="136">
        <v>0</v>
      </c>
      <c r="X48" s="135">
        <f t="shared" si="38"/>
        <v>961.541</v>
      </c>
      <c r="Y48" s="134">
        <f t="shared" si="39"/>
        <v>-0.005650305083194529</v>
      </c>
    </row>
    <row r="49" spans="1:25" ht="19.5" customHeight="1">
      <c r="A49" s="142" t="s">
        <v>193</v>
      </c>
      <c r="B49" s="140">
        <v>66.95100000000001</v>
      </c>
      <c r="C49" s="136">
        <v>0.939</v>
      </c>
      <c r="D49" s="137">
        <v>0</v>
      </c>
      <c r="E49" s="136">
        <v>0</v>
      </c>
      <c r="F49" s="135">
        <f t="shared" si="32"/>
        <v>67.89</v>
      </c>
      <c r="G49" s="139">
        <f t="shared" si="33"/>
        <v>0.0013539617621175148</v>
      </c>
      <c r="H49" s="138">
        <v>146.012</v>
      </c>
      <c r="I49" s="136">
        <v>3.0679999999999996</v>
      </c>
      <c r="J49" s="137"/>
      <c r="K49" s="136"/>
      <c r="L49" s="135">
        <f t="shared" si="34"/>
        <v>149.08</v>
      </c>
      <c r="M49" s="141">
        <f t="shared" si="35"/>
        <v>-0.5446069224577408</v>
      </c>
      <c r="N49" s="140">
        <v>936.084</v>
      </c>
      <c r="O49" s="136">
        <v>13.988000000000001</v>
      </c>
      <c r="P49" s="137"/>
      <c r="Q49" s="136"/>
      <c r="R49" s="135">
        <f t="shared" si="36"/>
        <v>950.072</v>
      </c>
      <c r="S49" s="139">
        <f t="shared" si="37"/>
        <v>0.0017629967848641563</v>
      </c>
      <c r="T49" s="138">
        <v>647.466</v>
      </c>
      <c r="U49" s="136">
        <v>10.799</v>
      </c>
      <c r="V49" s="137"/>
      <c r="W49" s="136"/>
      <c r="X49" s="135">
        <f t="shared" si="38"/>
        <v>658.265</v>
      </c>
      <c r="Y49" s="134">
        <f t="shared" si="39"/>
        <v>0.4432971523626503</v>
      </c>
    </row>
    <row r="50" spans="1:25" ht="19.5" customHeight="1" thickBot="1">
      <c r="A50" s="133" t="s">
        <v>168</v>
      </c>
      <c r="B50" s="131">
        <v>4.987</v>
      </c>
      <c r="C50" s="127">
        <v>0.839</v>
      </c>
      <c r="D50" s="128">
        <v>0.318</v>
      </c>
      <c r="E50" s="127">
        <v>0.14100000000000001</v>
      </c>
      <c r="F50" s="126">
        <f t="shared" si="32"/>
        <v>6.285</v>
      </c>
      <c r="G50" s="130">
        <f t="shared" si="33"/>
        <v>0.00012534467042139608</v>
      </c>
      <c r="H50" s="129">
        <v>1770.918</v>
      </c>
      <c r="I50" s="127">
        <v>178.896</v>
      </c>
      <c r="J50" s="128">
        <v>152.36900000000003</v>
      </c>
      <c r="K50" s="127">
        <v>127.92</v>
      </c>
      <c r="L50" s="126">
        <f t="shared" si="34"/>
        <v>2230.103</v>
      </c>
      <c r="M50" s="132">
        <f t="shared" si="35"/>
        <v>-0.9971817445203204</v>
      </c>
      <c r="N50" s="131">
        <v>10548.632999999998</v>
      </c>
      <c r="O50" s="127">
        <v>169.09900000000005</v>
      </c>
      <c r="P50" s="128">
        <v>269.913</v>
      </c>
      <c r="Q50" s="127">
        <v>74.321</v>
      </c>
      <c r="R50" s="126">
        <f t="shared" si="36"/>
        <v>11061.965999999999</v>
      </c>
      <c r="S50" s="130">
        <f t="shared" si="37"/>
        <v>0.020527086886337677</v>
      </c>
      <c r="T50" s="129">
        <v>16209.519999999999</v>
      </c>
      <c r="U50" s="127">
        <v>551.928</v>
      </c>
      <c r="V50" s="128">
        <v>4843.844999999999</v>
      </c>
      <c r="W50" s="127">
        <v>4151.285000000003</v>
      </c>
      <c r="X50" s="126">
        <f t="shared" si="38"/>
        <v>25756.578</v>
      </c>
      <c r="Y50" s="125">
        <f t="shared" si="39"/>
        <v>-0.570518801061228</v>
      </c>
    </row>
    <row r="51" ht="15" thickTop="1">
      <c r="A51" s="116" t="s">
        <v>155</v>
      </c>
    </row>
    <row r="52" ht="14.25">
      <c r="A52" s="116" t="s">
        <v>497</v>
      </c>
    </row>
    <row r="53" ht="14.25">
      <c r="A53" s="123" t="s">
        <v>28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1:Y65536 M51:M65536 Y3 M3">
    <cfRule type="cellIs" priority="9" dxfId="99" operator="lessThan" stopIfTrue="1">
      <formula>0</formula>
    </cfRule>
  </conditionalFormatting>
  <conditionalFormatting sqref="Y9:Y50 M9:M50">
    <cfRule type="cellIs" priority="10" dxfId="99" operator="lessThan">
      <formula>0</formula>
    </cfRule>
    <cfRule type="cellIs" priority="11" dxfId="101" operator="greaterThanOrEqual" stopIfTrue="1">
      <formula>0</formula>
    </cfRule>
  </conditionalFormatting>
  <conditionalFormatting sqref="G7:G8">
    <cfRule type="cellIs" priority="5" dxfId="99" operator="lessThan" stopIfTrue="1">
      <formula>0</formula>
    </cfRule>
  </conditionalFormatting>
  <conditionalFormatting sqref="S7:S8">
    <cfRule type="cellIs" priority="4" dxfId="99" operator="lessThan" stopIfTrue="1">
      <formula>0</formula>
    </cfRule>
  </conditionalFormatting>
  <conditionalFormatting sqref="M5 Y5 Y7:Y8 M7:M8">
    <cfRule type="cellIs" priority="6" dxfId="99" operator="lessThan" stopIfTrue="1">
      <formula>0</formula>
    </cfRule>
  </conditionalFormatting>
  <conditionalFormatting sqref="M6 Y6">
    <cfRule type="cellIs" priority="3" dxfId="99" operator="lessThan" stopIfTrue="1">
      <formula>0</formula>
    </cfRule>
  </conditionalFormatting>
  <conditionalFormatting sqref="G6">
    <cfRule type="cellIs" priority="2" dxfId="99" operator="lessThan" stopIfTrue="1">
      <formula>0</formula>
    </cfRule>
  </conditionalFormatting>
  <conditionalFormatting sqref="S6">
    <cfRule type="cellIs" priority="1" dxfId="99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40">
      <selection activeCell="A57" sqref="A57:Q59"/>
    </sheetView>
  </sheetViews>
  <sheetFormatPr defaultColWidth="9.140625" defaultRowHeight="15"/>
  <cols>
    <col min="1" max="1" width="15.8515625" style="170" customWidth="1"/>
    <col min="2" max="2" width="12.28125" style="170" customWidth="1"/>
    <col min="3" max="3" width="11.57421875" style="170" customWidth="1"/>
    <col min="4" max="4" width="11.421875" style="170" bestFit="1" customWidth="1"/>
    <col min="5" max="5" width="10.28125" style="170" bestFit="1" customWidth="1"/>
    <col min="6" max="6" width="11.421875" style="170" bestFit="1" customWidth="1"/>
    <col min="7" max="7" width="11.421875" style="170" customWidth="1"/>
    <col min="8" max="8" width="11.421875" style="170" bestFit="1" customWidth="1"/>
    <col min="9" max="9" width="9.00390625" style="170" customWidth="1"/>
    <col min="10" max="10" width="12.8515625" style="170" customWidth="1"/>
    <col min="11" max="11" width="11.421875" style="170" customWidth="1"/>
    <col min="12" max="12" width="12.421875" style="170" bestFit="1" customWidth="1"/>
    <col min="13" max="13" width="10.57421875" style="170" customWidth="1"/>
    <col min="14" max="14" width="12.57421875" style="170" bestFit="1" customWidth="1"/>
    <col min="15" max="15" width="11.421875" style="170" customWidth="1"/>
    <col min="16" max="16" width="12.421875" style="170" bestFit="1" customWidth="1"/>
    <col min="17" max="17" width="9.140625" style="170" customWidth="1"/>
    <col min="18" max="16384" width="9.140625" style="170" customWidth="1"/>
  </cols>
  <sheetData>
    <row r="1" spans="14:17" ht="18.75" thickBot="1">
      <c r="N1" s="611" t="s">
        <v>27</v>
      </c>
      <c r="O1" s="612"/>
      <c r="P1" s="612"/>
      <c r="Q1" s="613"/>
    </row>
    <row r="2" ht="3.75" customHeight="1" thickBot="1"/>
    <row r="3" spans="1:17" ht="24" customHeight="1" thickTop="1">
      <c r="A3" s="664" t="s">
        <v>50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6"/>
    </row>
    <row r="4" spans="1:17" ht="18.75" customHeight="1" thickBot="1">
      <c r="A4" s="656" t="s">
        <v>37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8"/>
    </row>
    <row r="5" spans="1:17" s="427" customFormat="1" ht="20.25" customHeight="1" thickBot="1">
      <c r="A5" s="653" t="s">
        <v>140</v>
      </c>
      <c r="B5" s="659" t="s">
        <v>35</v>
      </c>
      <c r="C5" s="660"/>
      <c r="D5" s="660"/>
      <c r="E5" s="660"/>
      <c r="F5" s="661"/>
      <c r="G5" s="661"/>
      <c r="H5" s="661"/>
      <c r="I5" s="662"/>
      <c r="J5" s="660" t="s">
        <v>34</v>
      </c>
      <c r="K5" s="660"/>
      <c r="L5" s="660"/>
      <c r="M5" s="660"/>
      <c r="N5" s="660"/>
      <c r="O5" s="660"/>
      <c r="P5" s="660"/>
      <c r="Q5" s="663"/>
    </row>
    <row r="6" spans="1:17" s="457" customFormat="1" ht="28.5" customHeight="1" thickBot="1">
      <c r="A6" s="654"/>
      <c r="B6" s="586" t="s">
        <v>151</v>
      </c>
      <c r="C6" s="587"/>
      <c r="D6" s="588"/>
      <c r="E6" s="584" t="s">
        <v>33</v>
      </c>
      <c r="F6" s="586" t="s">
        <v>152</v>
      </c>
      <c r="G6" s="587"/>
      <c r="H6" s="588"/>
      <c r="I6" s="582" t="s">
        <v>32</v>
      </c>
      <c r="J6" s="586" t="s">
        <v>153</v>
      </c>
      <c r="K6" s="587"/>
      <c r="L6" s="588"/>
      <c r="M6" s="584" t="s">
        <v>33</v>
      </c>
      <c r="N6" s="586" t="s">
        <v>154</v>
      </c>
      <c r="O6" s="587"/>
      <c r="P6" s="588"/>
      <c r="Q6" s="584" t="s">
        <v>32</v>
      </c>
    </row>
    <row r="7" spans="1:17" s="194" customFormat="1" ht="22.5" customHeight="1" thickBot="1">
      <c r="A7" s="655"/>
      <c r="B7" s="114" t="s">
        <v>21</v>
      </c>
      <c r="C7" s="111" t="s">
        <v>20</v>
      </c>
      <c r="D7" s="111" t="s">
        <v>16</v>
      </c>
      <c r="E7" s="585"/>
      <c r="F7" s="114" t="s">
        <v>21</v>
      </c>
      <c r="G7" s="112" t="s">
        <v>20</v>
      </c>
      <c r="H7" s="111" t="s">
        <v>16</v>
      </c>
      <c r="I7" s="583"/>
      <c r="J7" s="114" t="s">
        <v>21</v>
      </c>
      <c r="K7" s="111" t="s">
        <v>20</v>
      </c>
      <c r="L7" s="112" t="s">
        <v>16</v>
      </c>
      <c r="M7" s="585"/>
      <c r="N7" s="113" t="s">
        <v>21</v>
      </c>
      <c r="O7" s="112" t="s">
        <v>20</v>
      </c>
      <c r="P7" s="111" t="s">
        <v>16</v>
      </c>
      <c r="Q7" s="585"/>
    </row>
    <row r="8" spans="1:17" s="186" customFormat="1" ht="18" customHeight="1" thickBot="1">
      <c r="A8" s="193" t="s">
        <v>49</v>
      </c>
      <c r="B8" s="192">
        <f>SUM(B9:B59)</f>
        <v>1938202</v>
      </c>
      <c r="C8" s="188">
        <f>SUM(C9:C59)</f>
        <v>74254</v>
      </c>
      <c r="D8" s="188">
        <f>C8+B8</f>
        <v>2012456</v>
      </c>
      <c r="E8" s="189">
        <f>D8/$D$8</f>
        <v>1</v>
      </c>
      <c r="F8" s="188">
        <f>SUM(F9:F59)</f>
        <v>1767843</v>
      </c>
      <c r="G8" s="188">
        <f>SUM(G9:G59)</f>
        <v>74565</v>
      </c>
      <c r="H8" s="188">
        <f aca="true" t="shared" si="0" ref="H8:H59">G8+F8</f>
        <v>1842408</v>
      </c>
      <c r="I8" s="191">
        <f>(D8/H8-1)</f>
        <v>0.09229660314110655</v>
      </c>
      <c r="J8" s="190">
        <f>SUM(J9:J59)</f>
        <v>20271953</v>
      </c>
      <c r="K8" s="188">
        <f>SUM(K9:K59)</f>
        <v>726013</v>
      </c>
      <c r="L8" s="188">
        <f aca="true" t="shared" si="1" ref="L8:L59">K8+J8</f>
        <v>20997966</v>
      </c>
      <c r="M8" s="189">
        <f>(L8/$L$8)</f>
        <v>1</v>
      </c>
      <c r="N8" s="188">
        <f>SUM(N9:N59)</f>
        <v>18252751</v>
      </c>
      <c r="O8" s="188">
        <f>SUM(O9:O59)</f>
        <v>807691</v>
      </c>
      <c r="P8" s="188">
        <f aca="true" t="shared" si="2" ref="P8:P59">O8+N8</f>
        <v>19060442</v>
      </c>
      <c r="Q8" s="187">
        <f>(L8/P8-1)</f>
        <v>0.10165157764966826</v>
      </c>
    </row>
    <row r="9" spans="1:17" s="171" customFormat="1" ht="18" customHeight="1" thickTop="1">
      <c r="A9" s="480" t="s">
        <v>222</v>
      </c>
      <c r="B9" s="481">
        <v>248607</v>
      </c>
      <c r="C9" s="482">
        <v>67</v>
      </c>
      <c r="D9" s="482">
        <f aca="true" t="shared" si="3" ref="D9:D59">C9+B9</f>
        <v>248674</v>
      </c>
      <c r="E9" s="483">
        <f>D9/$D$8</f>
        <v>0.12356742209519114</v>
      </c>
      <c r="F9" s="484">
        <v>243702</v>
      </c>
      <c r="G9" s="482">
        <v>35</v>
      </c>
      <c r="H9" s="482">
        <f t="shared" si="0"/>
        <v>243737</v>
      </c>
      <c r="I9" s="485">
        <f>(D9/H9-1)</f>
        <v>0.020255439264453168</v>
      </c>
      <c r="J9" s="484">
        <v>2570123</v>
      </c>
      <c r="K9" s="482">
        <v>746</v>
      </c>
      <c r="L9" s="482">
        <f t="shared" si="1"/>
        <v>2570869</v>
      </c>
      <c r="M9" s="485">
        <f>(L9/$L$8)</f>
        <v>0.12243419195935454</v>
      </c>
      <c r="N9" s="484">
        <v>2579670</v>
      </c>
      <c r="O9" s="482">
        <v>886</v>
      </c>
      <c r="P9" s="482">
        <f t="shared" si="2"/>
        <v>2580556</v>
      </c>
      <c r="Q9" s="486">
        <f>(L9/P9-1)</f>
        <v>-0.0037538421952478807</v>
      </c>
    </row>
    <row r="10" spans="1:17" s="171" customFormat="1" ht="18" customHeight="1">
      <c r="A10" s="487" t="s">
        <v>223</v>
      </c>
      <c r="B10" s="488">
        <v>194057</v>
      </c>
      <c r="C10" s="489">
        <v>1407</v>
      </c>
      <c r="D10" s="489">
        <f t="shared" si="3"/>
        <v>195464</v>
      </c>
      <c r="E10" s="490">
        <f>D10/$D$8</f>
        <v>0.09712709246810862</v>
      </c>
      <c r="F10" s="491">
        <v>185540</v>
      </c>
      <c r="G10" s="489">
        <v>128</v>
      </c>
      <c r="H10" s="489">
        <f t="shared" si="0"/>
        <v>185668</v>
      </c>
      <c r="I10" s="492">
        <f>(D10/H10-1)</f>
        <v>0.05276084193291242</v>
      </c>
      <c r="J10" s="491">
        <v>2038347</v>
      </c>
      <c r="K10" s="489">
        <v>3095</v>
      </c>
      <c r="L10" s="489">
        <f t="shared" si="1"/>
        <v>2041442</v>
      </c>
      <c r="M10" s="492">
        <f>(L10/$L$8)</f>
        <v>0.09722094035203219</v>
      </c>
      <c r="N10" s="491">
        <v>1966122</v>
      </c>
      <c r="O10" s="489">
        <v>1254</v>
      </c>
      <c r="P10" s="489">
        <f t="shared" si="2"/>
        <v>1967376</v>
      </c>
      <c r="Q10" s="493">
        <f>(L10/P10-1)</f>
        <v>0.037647099486829205</v>
      </c>
    </row>
    <row r="11" spans="1:17" s="171" customFormat="1" ht="18" customHeight="1">
      <c r="A11" s="487" t="s">
        <v>224</v>
      </c>
      <c r="B11" s="488">
        <v>174794</v>
      </c>
      <c r="C11" s="489">
        <v>306</v>
      </c>
      <c r="D11" s="489">
        <f t="shared" si="3"/>
        <v>175100</v>
      </c>
      <c r="E11" s="490">
        <f>D11/$D$8</f>
        <v>0.08700811346931311</v>
      </c>
      <c r="F11" s="491">
        <v>146174</v>
      </c>
      <c r="G11" s="489">
        <v>860</v>
      </c>
      <c r="H11" s="489">
        <f t="shared" si="0"/>
        <v>147034</v>
      </c>
      <c r="I11" s="492">
        <f>(D11/H11-1)</f>
        <v>0.19088102071629698</v>
      </c>
      <c r="J11" s="491">
        <v>1783554</v>
      </c>
      <c r="K11" s="489">
        <v>4555</v>
      </c>
      <c r="L11" s="489">
        <f t="shared" si="1"/>
        <v>1788109</v>
      </c>
      <c r="M11" s="492">
        <f>(L11/$L$8)</f>
        <v>0.08515629561453714</v>
      </c>
      <c r="N11" s="491">
        <v>1574509</v>
      </c>
      <c r="O11" s="489">
        <v>6457</v>
      </c>
      <c r="P11" s="489">
        <f t="shared" si="2"/>
        <v>1580966</v>
      </c>
      <c r="Q11" s="493">
        <f>(L11/P11-1)</f>
        <v>0.13102305805437942</v>
      </c>
    </row>
    <row r="12" spans="1:17" s="171" customFormat="1" ht="18" customHeight="1">
      <c r="A12" s="487" t="s">
        <v>225</v>
      </c>
      <c r="B12" s="488">
        <v>140067</v>
      </c>
      <c r="C12" s="489">
        <v>2931</v>
      </c>
      <c r="D12" s="489">
        <f t="shared" si="3"/>
        <v>142998</v>
      </c>
      <c r="E12" s="490">
        <f>D12/$D$8</f>
        <v>0.07105646036484772</v>
      </c>
      <c r="F12" s="491">
        <v>122284</v>
      </c>
      <c r="G12" s="489">
        <v>37</v>
      </c>
      <c r="H12" s="489">
        <f>G12+F12</f>
        <v>122321</v>
      </c>
      <c r="I12" s="492">
        <f>(D12/H12-1)</f>
        <v>0.16903884042805406</v>
      </c>
      <c r="J12" s="491">
        <v>1466297</v>
      </c>
      <c r="K12" s="489">
        <v>7263</v>
      </c>
      <c r="L12" s="489">
        <f>K12+J12</f>
        <v>1473560</v>
      </c>
      <c r="M12" s="492">
        <f>(L12/$L$8)</f>
        <v>0.07017632088746119</v>
      </c>
      <c r="N12" s="491">
        <v>1207551</v>
      </c>
      <c r="O12" s="489">
        <v>4742</v>
      </c>
      <c r="P12" s="489">
        <f>O12+N12</f>
        <v>1212293</v>
      </c>
      <c r="Q12" s="493">
        <f>(L12/P12-1)</f>
        <v>0.2155147311747243</v>
      </c>
    </row>
    <row r="13" spans="1:17" s="171" customFormat="1" ht="18" customHeight="1">
      <c r="A13" s="487" t="s">
        <v>226</v>
      </c>
      <c r="B13" s="488">
        <v>84018</v>
      </c>
      <c r="C13" s="489">
        <v>545</v>
      </c>
      <c r="D13" s="489">
        <f t="shared" si="3"/>
        <v>84563</v>
      </c>
      <c r="E13" s="490">
        <f aca="true" t="shared" si="4" ref="E13:E22">D13/$D$8</f>
        <v>0.04201980068135651</v>
      </c>
      <c r="F13" s="491">
        <v>88052</v>
      </c>
      <c r="G13" s="489">
        <v>209</v>
      </c>
      <c r="H13" s="489">
        <f aca="true" t="shared" si="5" ref="H13:H22">G13+F13</f>
        <v>88261</v>
      </c>
      <c r="I13" s="492">
        <f aca="true" t="shared" si="6" ref="I13:I22">(D13/H13-1)</f>
        <v>-0.041898460248580904</v>
      </c>
      <c r="J13" s="491">
        <v>998574</v>
      </c>
      <c r="K13" s="489">
        <v>2484</v>
      </c>
      <c r="L13" s="489">
        <f aca="true" t="shared" si="7" ref="L13:L22">K13+J13</f>
        <v>1001058</v>
      </c>
      <c r="M13" s="492">
        <f aca="true" t="shared" si="8" ref="M13:M22">(L13/$L$8)</f>
        <v>0.04767404614332645</v>
      </c>
      <c r="N13" s="491">
        <v>902643</v>
      </c>
      <c r="O13" s="489">
        <v>1489</v>
      </c>
      <c r="P13" s="489">
        <f aca="true" t="shared" si="9" ref="P13:P22">O13+N13</f>
        <v>904132</v>
      </c>
      <c r="Q13" s="493">
        <f aca="true" t="shared" si="10" ref="Q13:Q22">(L13/P13-1)</f>
        <v>0.10720337295881577</v>
      </c>
    </row>
    <row r="14" spans="1:17" s="171" customFormat="1" ht="18" customHeight="1">
      <c r="A14" s="487" t="s">
        <v>227</v>
      </c>
      <c r="B14" s="488">
        <v>82240</v>
      </c>
      <c r="C14" s="489">
        <v>9</v>
      </c>
      <c r="D14" s="489">
        <f t="shared" si="3"/>
        <v>82249</v>
      </c>
      <c r="E14" s="490">
        <f t="shared" si="4"/>
        <v>0.040869961877427384</v>
      </c>
      <c r="F14" s="491">
        <v>78261</v>
      </c>
      <c r="G14" s="489">
        <v>142</v>
      </c>
      <c r="H14" s="489">
        <f t="shared" si="5"/>
        <v>78403</v>
      </c>
      <c r="I14" s="492">
        <f t="shared" si="6"/>
        <v>0.04905424537326386</v>
      </c>
      <c r="J14" s="491">
        <v>907315</v>
      </c>
      <c r="K14" s="489">
        <v>569</v>
      </c>
      <c r="L14" s="489">
        <f t="shared" si="7"/>
        <v>907884</v>
      </c>
      <c r="M14" s="492">
        <f t="shared" si="8"/>
        <v>0.04323675921753564</v>
      </c>
      <c r="N14" s="491">
        <v>745948</v>
      </c>
      <c r="O14" s="489">
        <v>6818</v>
      </c>
      <c r="P14" s="489">
        <f t="shared" si="9"/>
        <v>752766</v>
      </c>
      <c r="Q14" s="493">
        <f t="shared" si="10"/>
        <v>0.20606403583583743</v>
      </c>
    </row>
    <row r="15" spans="1:17" s="171" customFormat="1" ht="18" customHeight="1">
      <c r="A15" s="487" t="s">
        <v>228</v>
      </c>
      <c r="B15" s="488">
        <v>65364</v>
      </c>
      <c r="C15" s="489">
        <v>14040</v>
      </c>
      <c r="D15" s="489">
        <f t="shared" si="3"/>
        <v>79404</v>
      </c>
      <c r="E15" s="490">
        <f t="shared" si="4"/>
        <v>0.03945626637302878</v>
      </c>
      <c r="F15" s="491">
        <v>50196</v>
      </c>
      <c r="G15" s="489">
        <v>13245</v>
      </c>
      <c r="H15" s="489">
        <f t="shared" si="5"/>
        <v>63441</v>
      </c>
      <c r="I15" s="492">
        <f t="shared" si="6"/>
        <v>0.2516196150754244</v>
      </c>
      <c r="J15" s="491">
        <v>671684</v>
      </c>
      <c r="K15" s="489">
        <v>145043</v>
      </c>
      <c r="L15" s="489">
        <f t="shared" si="7"/>
        <v>816727</v>
      </c>
      <c r="M15" s="492">
        <f t="shared" si="8"/>
        <v>0.038895529214591544</v>
      </c>
      <c r="N15" s="491">
        <v>475047</v>
      </c>
      <c r="O15" s="489">
        <v>130361</v>
      </c>
      <c r="P15" s="489">
        <f t="shared" si="9"/>
        <v>605408</v>
      </c>
      <c r="Q15" s="493">
        <f t="shared" si="10"/>
        <v>0.3490522094191024</v>
      </c>
    </row>
    <row r="16" spans="1:17" s="171" customFormat="1" ht="18" customHeight="1">
      <c r="A16" s="487" t="s">
        <v>229</v>
      </c>
      <c r="B16" s="488">
        <v>71323</v>
      </c>
      <c r="C16" s="489">
        <v>351</v>
      </c>
      <c r="D16" s="489">
        <f t="shared" si="3"/>
        <v>71674</v>
      </c>
      <c r="E16" s="490">
        <f t="shared" si="4"/>
        <v>0.035615188605365784</v>
      </c>
      <c r="F16" s="491">
        <v>69238</v>
      </c>
      <c r="G16" s="489">
        <v>307</v>
      </c>
      <c r="H16" s="489">
        <f t="shared" si="5"/>
        <v>69545</v>
      </c>
      <c r="I16" s="492">
        <f t="shared" si="6"/>
        <v>0.0306132719821699</v>
      </c>
      <c r="J16" s="491">
        <v>822904</v>
      </c>
      <c r="K16" s="489">
        <v>3567</v>
      </c>
      <c r="L16" s="489">
        <f t="shared" si="7"/>
        <v>826471</v>
      </c>
      <c r="M16" s="492">
        <f t="shared" si="8"/>
        <v>0.03935957416065918</v>
      </c>
      <c r="N16" s="491">
        <v>702006</v>
      </c>
      <c r="O16" s="489">
        <v>1856</v>
      </c>
      <c r="P16" s="489">
        <f t="shared" si="9"/>
        <v>703862</v>
      </c>
      <c r="Q16" s="493">
        <f t="shared" si="10"/>
        <v>0.17419465747547114</v>
      </c>
    </row>
    <row r="17" spans="1:17" s="171" customFormat="1" ht="18" customHeight="1">
      <c r="A17" s="487" t="s">
        <v>230</v>
      </c>
      <c r="B17" s="488">
        <v>56586</v>
      </c>
      <c r="C17" s="489">
        <v>2</v>
      </c>
      <c r="D17" s="489">
        <f t="shared" si="3"/>
        <v>56588</v>
      </c>
      <c r="E17" s="490">
        <f t="shared" si="4"/>
        <v>0.028118875642498518</v>
      </c>
      <c r="F17" s="491">
        <v>60802</v>
      </c>
      <c r="G17" s="489">
        <v>77</v>
      </c>
      <c r="H17" s="489">
        <f t="shared" si="5"/>
        <v>60879</v>
      </c>
      <c r="I17" s="492">
        <f t="shared" si="6"/>
        <v>-0.07048407496837994</v>
      </c>
      <c r="J17" s="491">
        <v>677367</v>
      </c>
      <c r="K17" s="489">
        <v>192</v>
      </c>
      <c r="L17" s="489">
        <f t="shared" si="7"/>
        <v>677559</v>
      </c>
      <c r="M17" s="492">
        <f t="shared" si="8"/>
        <v>0.03226783965646959</v>
      </c>
      <c r="N17" s="491">
        <v>516726</v>
      </c>
      <c r="O17" s="489">
        <v>700</v>
      </c>
      <c r="P17" s="489">
        <f t="shared" si="9"/>
        <v>517426</v>
      </c>
      <c r="Q17" s="493">
        <f t="shared" si="10"/>
        <v>0.3094800029376181</v>
      </c>
    </row>
    <row r="18" spans="1:17" s="171" customFormat="1" ht="18" customHeight="1">
      <c r="A18" s="487" t="s">
        <v>231</v>
      </c>
      <c r="B18" s="488">
        <v>56431</v>
      </c>
      <c r="C18" s="489">
        <v>2</v>
      </c>
      <c r="D18" s="489">
        <f t="shared" si="3"/>
        <v>56433</v>
      </c>
      <c r="E18" s="490">
        <f t="shared" si="4"/>
        <v>0.028041855325035676</v>
      </c>
      <c r="F18" s="491">
        <v>40873</v>
      </c>
      <c r="G18" s="489">
        <v>7</v>
      </c>
      <c r="H18" s="489">
        <f t="shared" si="5"/>
        <v>40880</v>
      </c>
      <c r="I18" s="492">
        <f t="shared" si="6"/>
        <v>0.3804549902152641</v>
      </c>
      <c r="J18" s="491">
        <v>528753</v>
      </c>
      <c r="K18" s="489">
        <v>519</v>
      </c>
      <c r="L18" s="489">
        <f t="shared" si="7"/>
        <v>529272</v>
      </c>
      <c r="M18" s="492">
        <f t="shared" si="8"/>
        <v>0.025205869939974188</v>
      </c>
      <c r="N18" s="491">
        <v>484200</v>
      </c>
      <c r="O18" s="489">
        <v>299</v>
      </c>
      <c r="P18" s="489">
        <f t="shared" si="9"/>
        <v>484499</v>
      </c>
      <c r="Q18" s="493">
        <f t="shared" si="10"/>
        <v>0.09241092344875845</v>
      </c>
    </row>
    <row r="19" spans="1:17" s="171" customFormat="1" ht="18" customHeight="1">
      <c r="A19" s="487" t="s">
        <v>232</v>
      </c>
      <c r="B19" s="488">
        <v>50741</v>
      </c>
      <c r="C19" s="489">
        <v>156</v>
      </c>
      <c r="D19" s="489">
        <f>C19+B19</f>
        <v>50897</v>
      </c>
      <c r="E19" s="490">
        <f>D19/$D$8</f>
        <v>0.025290987728427354</v>
      </c>
      <c r="F19" s="491">
        <v>40087</v>
      </c>
      <c r="G19" s="489">
        <v>9</v>
      </c>
      <c r="H19" s="489">
        <f>G19+F19</f>
        <v>40096</v>
      </c>
      <c r="I19" s="492">
        <f>(D19/H19-1)</f>
        <v>0.2693784916201116</v>
      </c>
      <c r="J19" s="491">
        <v>446118</v>
      </c>
      <c r="K19" s="489">
        <v>609</v>
      </c>
      <c r="L19" s="489">
        <f>K19+J19</f>
        <v>446727</v>
      </c>
      <c r="M19" s="492">
        <f>(L19/$L$8)</f>
        <v>0.02127477489962599</v>
      </c>
      <c r="N19" s="491">
        <v>436700</v>
      </c>
      <c r="O19" s="489">
        <v>178</v>
      </c>
      <c r="P19" s="489">
        <f>O19+N19</f>
        <v>436878</v>
      </c>
      <c r="Q19" s="493">
        <f>(L19/P19-1)</f>
        <v>0.02254405119964842</v>
      </c>
    </row>
    <row r="20" spans="1:17" s="171" customFormat="1" ht="18" customHeight="1">
      <c r="A20" s="487" t="s">
        <v>233</v>
      </c>
      <c r="B20" s="488">
        <v>45154</v>
      </c>
      <c r="C20" s="489">
        <v>284</v>
      </c>
      <c r="D20" s="489">
        <f t="shared" si="3"/>
        <v>45438</v>
      </c>
      <c r="E20" s="490">
        <f t="shared" si="4"/>
        <v>0.022578381837913476</v>
      </c>
      <c r="F20" s="491">
        <v>44203</v>
      </c>
      <c r="G20" s="489">
        <v>20</v>
      </c>
      <c r="H20" s="489">
        <f t="shared" si="5"/>
        <v>44223</v>
      </c>
      <c r="I20" s="492">
        <f t="shared" si="6"/>
        <v>0.02747439115392436</v>
      </c>
      <c r="J20" s="491">
        <v>476667</v>
      </c>
      <c r="K20" s="489">
        <v>652</v>
      </c>
      <c r="L20" s="489">
        <f t="shared" si="7"/>
        <v>477319</v>
      </c>
      <c r="M20" s="492">
        <f t="shared" si="8"/>
        <v>0.02273167791585147</v>
      </c>
      <c r="N20" s="491">
        <v>421490</v>
      </c>
      <c r="O20" s="489">
        <v>247</v>
      </c>
      <c r="P20" s="489">
        <f t="shared" si="9"/>
        <v>421737</v>
      </c>
      <c r="Q20" s="493">
        <f t="shared" si="10"/>
        <v>0.13179303689266053</v>
      </c>
    </row>
    <row r="21" spans="1:17" s="171" customFormat="1" ht="18" customHeight="1">
      <c r="A21" s="487" t="s">
        <v>234</v>
      </c>
      <c r="B21" s="488">
        <v>29018</v>
      </c>
      <c r="C21" s="489">
        <v>5605</v>
      </c>
      <c r="D21" s="489">
        <f t="shared" si="3"/>
        <v>34623</v>
      </c>
      <c r="E21" s="490">
        <f t="shared" si="4"/>
        <v>0.01720435130010296</v>
      </c>
      <c r="F21" s="491">
        <v>14439</v>
      </c>
      <c r="G21" s="489">
        <v>1883</v>
      </c>
      <c r="H21" s="489">
        <f t="shared" si="5"/>
        <v>16322</v>
      </c>
      <c r="I21" s="492">
        <f t="shared" si="6"/>
        <v>1.1212473961524325</v>
      </c>
      <c r="J21" s="491">
        <v>249305</v>
      </c>
      <c r="K21" s="489">
        <v>28866</v>
      </c>
      <c r="L21" s="489">
        <f t="shared" si="7"/>
        <v>278171</v>
      </c>
      <c r="M21" s="492">
        <f t="shared" si="8"/>
        <v>0.013247521212292657</v>
      </c>
      <c r="N21" s="491">
        <v>183089</v>
      </c>
      <c r="O21" s="489">
        <v>27377</v>
      </c>
      <c r="P21" s="489">
        <f t="shared" si="9"/>
        <v>210466</v>
      </c>
      <c r="Q21" s="493">
        <f t="shared" si="10"/>
        <v>0.32169091444698905</v>
      </c>
    </row>
    <row r="22" spans="1:17" s="171" customFormat="1" ht="18" customHeight="1">
      <c r="A22" s="487" t="s">
        <v>235</v>
      </c>
      <c r="B22" s="488">
        <v>31994</v>
      </c>
      <c r="C22" s="489">
        <v>368</v>
      </c>
      <c r="D22" s="489">
        <f t="shared" si="3"/>
        <v>32362</v>
      </c>
      <c r="E22" s="490">
        <f t="shared" si="4"/>
        <v>0.016080848475693382</v>
      </c>
      <c r="F22" s="491">
        <v>27607</v>
      </c>
      <c r="G22" s="489">
        <v>13</v>
      </c>
      <c r="H22" s="489">
        <f t="shared" si="5"/>
        <v>27620</v>
      </c>
      <c r="I22" s="492">
        <f t="shared" si="6"/>
        <v>0.1716871832005793</v>
      </c>
      <c r="J22" s="491">
        <v>312664</v>
      </c>
      <c r="K22" s="489">
        <v>501</v>
      </c>
      <c r="L22" s="489">
        <f t="shared" si="7"/>
        <v>313165</v>
      </c>
      <c r="M22" s="492">
        <f t="shared" si="8"/>
        <v>0.014914063581205913</v>
      </c>
      <c r="N22" s="491">
        <v>292073</v>
      </c>
      <c r="O22" s="489">
        <v>165</v>
      </c>
      <c r="P22" s="489">
        <f t="shared" si="9"/>
        <v>292238</v>
      </c>
      <c r="Q22" s="493">
        <f t="shared" si="10"/>
        <v>0.07160944161950189</v>
      </c>
    </row>
    <row r="23" spans="1:17" s="171" customFormat="1" ht="18" customHeight="1">
      <c r="A23" s="487" t="s">
        <v>236</v>
      </c>
      <c r="B23" s="488">
        <v>28765</v>
      </c>
      <c r="C23" s="489">
        <v>548</v>
      </c>
      <c r="D23" s="489">
        <f t="shared" si="3"/>
        <v>29313</v>
      </c>
      <c r="E23" s="490">
        <f>D23/$D$8</f>
        <v>0.014565784295408198</v>
      </c>
      <c r="F23" s="491">
        <v>28222</v>
      </c>
      <c r="G23" s="489">
        <v>1095</v>
      </c>
      <c r="H23" s="489">
        <f>G23+F23</f>
        <v>29317</v>
      </c>
      <c r="I23" s="492">
        <f>(D23/H23-1)</f>
        <v>-0.00013643960841835945</v>
      </c>
      <c r="J23" s="491">
        <v>305131</v>
      </c>
      <c r="K23" s="489">
        <v>9270</v>
      </c>
      <c r="L23" s="489">
        <f>K23+J23</f>
        <v>314401</v>
      </c>
      <c r="M23" s="492">
        <f>(L23/$L$8)</f>
        <v>0.01497292642534996</v>
      </c>
      <c r="N23" s="491">
        <v>290460</v>
      </c>
      <c r="O23" s="489">
        <v>17323</v>
      </c>
      <c r="P23" s="489">
        <f>O23+N23</f>
        <v>307783</v>
      </c>
      <c r="Q23" s="493">
        <f>(L23/P23-1)</f>
        <v>0.021502162237680533</v>
      </c>
    </row>
    <row r="24" spans="1:17" s="171" customFormat="1" ht="18" customHeight="1">
      <c r="A24" s="487" t="s">
        <v>237</v>
      </c>
      <c r="B24" s="488">
        <v>26061</v>
      </c>
      <c r="C24" s="489">
        <v>25</v>
      </c>
      <c r="D24" s="489">
        <f t="shared" si="3"/>
        <v>26086</v>
      </c>
      <c r="E24" s="490">
        <f>D24/$D$8</f>
        <v>0.012962270976359234</v>
      </c>
      <c r="F24" s="491">
        <v>22959</v>
      </c>
      <c r="G24" s="489"/>
      <c r="H24" s="489">
        <f>G24+F24</f>
        <v>22959</v>
      </c>
      <c r="I24" s="492">
        <f>(D24/H24-1)</f>
        <v>0.13619931181671685</v>
      </c>
      <c r="J24" s="491">
        <v>298713</v>
      </c>
      <c r="K24" s="489">
        <v>394</v>
      </c>
      <c r="L24" s="489">
        <f>K24+J24</f>
        <v>299107</v>
      </c>
      <c r="M24" s="492">
        <f>(L24/$L$8)</f>
        <v>0.014244570164557843</v>
      </c>
      <c r="N24" s="491">
        <v>219177</v>
      </c>
      <c r="O24" s="489">
        <v>235</v>
      </c>
      <c r="P24" s="489">
        <f>O24+N24</f>
        <v>219412</v>
      </c>
      <c r="Q24" s="493">
        <f>(L24/P24-1)</f>
        <v>0.36322079011175323</v>
      </c>
    </row>
    <row r="25" spans="1:17" s="171" customFormat="1" ht="18" customHeight="1">
      <c r="A25" s="487" t="s">
        <v>238</v>
      </c>
      <c r="B25" s="488">
        <v>25389</v>
      </c>
      <c r="C25" s="489">
        <v>3</v>
      </c>
      <c r="D25" s="489">
        <f t="shared" si="3"/>
        <v>25392</v>
      </c>
      <c r="E25" s="490">
        <f>D25/$D$8</f>
        <v>0.012617418716235286</v>
      </c>
      <c r="F25" s="491">
        <v>21231</v>
      </c>
      <c r="G25" s="489">
        <v>19</v>
      </c>
      <c r="H25" s="489">
        <f>G25+F25</f>
        <v>21250</v>
      </c>
      <c r="I25" s="492">
        <f>(D25/H25-1)</f>
        <v>0.19491764705882364</v>
      </c>
      <c r="J25" s="491">
        <v>274118</v>
      </c>
      <c r="K25" s="489">
        <v>103</v>
      </c>
      <c r="L25" s="489">
        <f>K25+J25</f>
        <v>274221</v>
      </c>
      <c r="M25" s="492">
        <f>(L25/$L$8)</f>
        <v>0.013059407754065323</v>
      </c>
      <c r="N25" s="491">
        <v>234484</v>
      </c>
      <c r="O25" s="489">
        <v>78</v>
      </c>
      <c r="P25" s="489">
        <f>O25+N25</f>
        <v>234562</v>
      </c>
      <c r="Q25" s="493">
        <f>(L25/P25-1)</f>
        <v>0.16907683256452444</v>
      </c>
    </row>
    <row r="26" spans="1:17" s="171" customFormat="1" ht="18" customHeight="1">
      <c r="A26" s="487" t="s">
        <v>239</v>
      </c>
      <c r="B26" s="488">
        <v>20300</v>
      </c>
      <c r="C26" s="489">
        <v>4121</v>
      </c>
      <c r="D26" s="489">
        <f t="shared" si="3"/>
        <v>24421</v>
      </c>
      <c r="E26" s="490">
        <f aca="true" t="shared" si="11" ref="E26:E39">D26/$D$8</f>
        <v>0.012134923695226132</v>
      </c>
      <c r="F26" s="491">
        <v>10209</v>
      </c>
      <c r="G26" s="489">
        <v>3916</v>
      </c>
      <c r="H26" s="489">
        <f t="shared" si="0"/>
        <v>14125</v>
      </c>
      <c r="I26" s="492">
        <f aca="true" t="shared" si="12" ref="I26:I39">(D26/H26-1)</f>
        <v>0.7289203539823008</v>
      </c>
      <c r="J26" s="491">
        <v>195434</v>
      </c>
      <c r="K26" s="489">
        <v>50764</v>
      </c>
      <c r="L26" s="489">
        <f t="shared" si="1"/>
        <v>246198</v>
      </c>
      <c r="M26" s="492">
        <f aca="true" t="shared" si="13" ref="M26:M39">(L26/$L$8)</f>
        <v>0.011724849921178079</v>
      </c>
      <c r="N26" s="491">
        <v>132823</v>
      </c>
      <c r="O26" s="489">
        <v>41860</v>
      </c>
      <c r="P26" s="489">
        <f t="shared" si="2"/>
        <v>174683</v>
      </c>
      <c r="Q26" s="493">
        <f aca="true" t="shared" si="14" ref="Q26:Q39">(L26/P26-1)</f>
        <v>0.4093987394308547</v>
      </c>
    </row>
    <row r="27" spans="1:17" s="171" customFormat="1" ht="18" customHeight="1">
      <c r="A27" s="487" t="s">
        <v>240</v>
      </c>
      <c r="B27" s="488">
        <v>24377</v>
      </c>
      <c r="C27" s="489">
        <v>0</v>
      </c>
      <c r="D27" s="489">
        <f t="shared" si="3"/>
        <v>24377</v>
      </c>
      <c r="E27" s="490">
        <f t="shared" si="11"/>
        <v>0.012113059863172165</v>
      </c>
      <c r="F27" s="491">
        <v>23344</v>
      </c>
      <c r="G27" s="489">
        <v>12</v>
      </c>
      <c r="H27" s="489">
        <f>G27+F27</f>
        <v>23356</v>
      </c>
      <c r="I27" s="492">
        <f t="shared" si="12"/>
        <v>0.043714677170748395</v>
      </c>
      <c r="J27" s="491">
        <v>260708</v>
      </c>
      <c r="K27" s="489">
        <v>941</v>
      </c>
      <c r="L27" s="489">
        <f>K27+J27</f>
        <v>261649</v>
      </c>
      <c r="M27" s="492">
        <f t="shared" si="13"/>
        <v>0.01246068309663898</v>
      </c>
      <c r="N27" s="491">
        <v>243427</v>
      </c>
      <c r="O27" s="489">
        <v>1821</v>
      </c>
      <c r="P27" s="489">
        <f>O27+N27</f>
        <v>245248</v>
      </c>
      <c r="Q27" s="493">
        <f t="shared" si="14"/>
        <v>0.06687516310020869</v>
      </c>
    </row>
    <row r="28" spans="1:17" s="171" customFormat="1" ht="18" customHeight="1">
      <c r="A28" s="487" t="s">
        <v>241</v>
      </c>
      <c r="B28" s="488">
        <v>22875</v>
      </c>
      <c r="C28" s="489">
        <v>103</v>
      </c>
      <c r="D28" s="489">
        <f t="shared" si="3"/>
        <v>22978</v>
      </c>
      <c r="E28" s="490">
        <f t="shared" si="11"/>
        <v>0.011417889384910776</v>
      </c>
      <c r="F28" s="491">
        <v>19578</v>
      </c>
      <c r="G28" s="489">
        <v>208</v>
      </c>
      <c r="H28" s="489">
        <f>G28+F28</f>
        <v>19786</v>
      </c>
      <c r="I28" s="492">
        <f t="shared" si="12"/>
        <v>0.16132619023552008</v>
      </c>
      <c r="J28" s="491">
        <v>218304</v>
      </c>
      <c r="K28" s="489">
        <v>2566</v>
      </c>
      <c r="L28" s="489">
        <f>K28+J28</f>
        <v>220870</v>
      </c>
      <c r="M28" s="492">
        <f t="shared" si="13"/>
        <v>0.010518637852828222</v>
      </c>
      <c r="N28" s="491">
        <v>196122</v>
      </c>
      <c r="O28" s="489">
        <v>3428</v>
      </c>
      <c r="P28" s="489">
        <f>O28+N28</f>
        <v>199550</v>
      </c>
      <c r="Q28" s="493">
        <f t="shared" si="14"/>
        <v>0.10684039087947883</v>
      </c>
    </row>
    <row r="29" spans="1:17" s="171" customFormat="1" ht="18" customHeight="1">
      <c r="A29" s="487" t="s">
        <v>242</v>
      </c>
      <c r="B29" s="488">
        <v>19966</v>
      </c>
      <c r="C29" s="489">
        <v>389</v>
      </c>
      <c r="D29" s="489">
        <f t="shared" si="3"/>
        <v>20355</v>
      </c>
      <c r="E29" s="490">
        <f t="shared" si="11"/>
        <v>0.010114506851329917</v>
      </c>
      <c r="F29" s="491">
        <v>16560</v>
      </c>
      <c r="G29" s="489"/>
      <c r="H29" s="489">
        <f>G29+F29</f>
        <v>16560</v>
      </c>
      <c r="I29" s="492">
        <f t="shared" si="12"/>
        <v>0.22916666666666674</v>
      </c>
      <c r="J29" s="491">
        <v>214478</v>
      </c>
      <c r="K29" s="489">
        <v>631</v>
      </c>
      <c r="L29" s="489">
        <f>K29+J29</f>
        <v>215109</v>
      </c>
      <c r="M29" s="492">
        <f t="shared" si="13"/>
        <v>0.010244277945778178</v>
      </c>
      <c r="N29" s="491">
        <v>177374</v>
      </c>
      <c r="O29" s="489">
        <v>94</v>
      </c>
      <c r="P29" s="489">
        <f>O29+N29</f>
        <v>177468</v>
      </c>
      <c r="Q29" s="493">
        <f t="shared" si="14"/>
        <v>0.21210020961525466</v>
      </c>
    </row>
    <row r="30" spans="1:17" s="171" customFormat="1" ht="18" customHeight="1">
      <c r="A30" s="487" t="s">
        <v>243</v>
      </c>
      <c r="B30" s="488">
        <v>18924</v>
      </c>
      <c r="C30" s="489">
        <v>293</v>
      </c>
      <c r="D30" s="489">
        <f t="shared" si="3"/>
        <v>19217</v>
      </c>
      <c r="E30" s="490">
        <f t="shared" si="11"/>
        <v>0.009549028649570475</v>
      </c>
      <c r="F30" s="491">
        <v>20297</v>
      </c>
      <c r="G30" s="489">
        <v>512</v>
      </c>
      <c r="H30" s="489">
        <f t="shared" si="0"/>
        <v>20809</v>
      </c>
      <c r="I30" s="492">
        <f t="shared" si="12"/>
        <v>-0.07650535825844584</v>
      </c>
      <c r="J30" s="491">
        <v>200640</v>
      </c>
      <c r="K30" s="489">
        <v>4008</v>
      </c>
      <c r="L30" s="489">
        <f t="shared" si="1"/>
        <v>204648</v>
      </c>
      <c r="M30" s="492">
        <f t="shared" si="13"/>
        <v>0.009746086835267759</v>
      </c>
      <c r="N30" s="491">
        <v>190987</v>
      </c>
      <c r="O30" s="489">
        <v>11623</v>
      </c>
      <c r="P30" s="489">
        <f t="shared" si="2"/>
        <v>202610</v>
      </c>
      <c r="Q30" s="493">
        <f t="shared" si="14"/>
        <v>0.010058733527466668</v>
      </c>
    </row>
    <row r="31" spans="1:17" s="171" customFormat="1" ht="18" customHeight="1">
      <c r="A31" s="487" t="s">
        <v>244</v>
      </c>
      <c r="B31" s="488">
        <v>18164</v>
      </c>
      <c r="C31" s="489">
        <v>35</v>
      </c>
      <c r="D31" s="489">
        <f t="shared" si="3"/>
        <v>18199</v>
      </c>
      <c r="E31" s="490">
        <f t="shared" si="11"/>
        <v>0.009043179080685491</v>
      </c>
      <c r="F31" s="491">
        <v>17924</v>
      </c>
      <c r="G31" s="489">
        <v>106</v>
      </c>
      <c r="H31" s="489">
        <f>G31+F31</f>
        <v>18030</v>
      </c>
      <c r="I31" s="492">
        <f t="shared" si="12"/>
        <v>0.009373266777592981</v>
      </c>
      <c r="J31" s="491">
        <v>184365</v>
      </c>
      <c r="K31" s="489">
        <v>714</v>
      </c>
      <c r="L31" s="489">
        <f>K31+J31</f>
        <v>185079</v>
      </c>
      <c r="M31" s="492">
        <f t="shared" si="13"/>
        <v>0.008814139426647324</v>
      </c>
      <c r="N31" s="491">
        <v>177270</v>
      </c>
      <c r="O31" s="489">
        <v>893</v>
      </c>
      <c r="P31" s="489">
        <f>O31+N31</f>
        <v>178163</v>
      </c>
      <c r="Q31" s="493">
        <f t="shared" si="14"/>
        <v>0.03881838541111238</v>
      </c>
    </row>
    <row r="32" spans="1:17" s="171" customFormat="1" ht="18" customHeight="1">
      <c r="A32" s="487" t="s">
        <v>245</v>
      </c>
      <c r="B32" s="488">
        <v>17683</v>
      </c>
      <c r="C32" s="489">
        <v>0</v>
      </c>
      <c r="D32" s="489">
        <f t="shared" si="3"/>
        <v>17683</v>
      </c>
      <c r="E32" s="490">
        <f t="shared" si="11"/>
        <v>0.008786775959325322</v>
      </c>
      <c r="F32" s="491">
        <v>16451</v>
      </c>
      <c r="G32" s="489"/>
      <c r="H32" s="489">
        <f>G32+F32</f>
        <v>16451</v>
      </c>
      <c r="I32" s="492">
        <f t="shared" si="12"/>
        <v>0.07488906449455968</v>
      </c>
      <c r="J32" s="491">
        <v>180420</v>
      </c>
      <c r="K32" s="489">
        <v>716</v>
      </c>
      <c r="L32" s="489">
        <f>K32+J32</f>
        <v>181136</v>
      </c>
      <c r="M32" s="492">
        <f t="shared" si="13"/>
        <v>0.008626359334042164</v>
      </c>
      <c r="N32" s="491">
        <v>155035</v>
      </c>
      <c r="O32" s="489">
        <v>515</v>
      </c>
      <c r="P32" s="489">
        <f>O32+N32</f>
        <v>155550</v>
      </c>
      <c r="Q32" s="493">
        <f t="shared" si="14"/>
        <v>0.16448730311796855</v>
      </c>
    </row>
    <row r="33" spans="1:17" s="171" customFormat="1" ht="18" customHeight="1">
      <c r="A33" s="487" t="s">
        <v>246</v>
      </c>
      <c r="B33" s="488">
        <v>16856</v>
      </c>
      <c r="C33" s="489">
        <v>472</v>
      </c>
      <c r="D33" s="489">
        <f t="shared" si="3"/>
        <v>17328</v>
      </c>
      <c r="E33" s="490">
        <f t="shared" si="11"/>
        <v>0.008610374587071718</v>
      </c>
      <c r="F33" s="491">
        <v>13550</v>
      </c>
      <c r="G33" s="489">
        <v>2</v>
      </c>
      <c r="H33" s="489">
        <f>G33+F33</f>
        <v>13552</v>
      </c>
      <c r="I33" s="492">
        <f t="shared" si="12"/>
        <v>0.27863046044864226</v>
      </c>
      <c r="J33" s="491">
        <v>156389</v>
      </c>
      <c r="K33" s="489">
        <v>544</v>
      </c>
      <c r="L33" s="489">
        <f>K33+J33</f>
        <v>156933</v>
      </c>
      <c r="M33" s="492">
        <f t="shared" si="13"/>
        <v>0.007473723883541863</v>
      </c>
      <c r="N33" s="491">
        <v>140595</v>
      </c>
      <c r="O33" s="489">
        <v>62</v>
      </c>
      <c r="P33" s="489">
        <f>O33+N33</f>
        <v>140657</v>
      </c>
      <c r="Q33" s="493">
        <f t="shared" si="14"/>
        <v>0.11571411305516266</v>
      </c>
    </row>
    <row r="34" spans="1:17" s="171" customFormat="1" ht="18" customHeight="1">
      <c r="A34" s="487" t="s">
        <v>247</v>
      </c>
      <c r="B34" s="488">
        <v>13157</v>
      </c>
      <c r="C34" s="489">
        <v>1999</v>
      </c>
      <c r="D34" s="489">
        <f t="shared" si="3"/>
        <v>15156</v>
      </c>
      <c r="E34" s="490">
        <f t="shared" si="11"/>
        <v>0.00753109633204403</v>
      </c>
      <c r="F34" s="491">
        <v>10593</v>
      </c>
      <c r="G34" s="489">
        <v>1587</v>
      </c>
      <c r="H34" s="489">
        <f>G34+F34</f>
        <v>12180</v>
      </c>
      <c r="I34" s="492">
        <f t="shared" si="12"/>
        <v>0.24433497536945814</v>
      </c>
      <c r="J34" s="491">
        <v>123595</v>
      </c>
      <c r="K34" s="489">
        <v>20595</v>
      </c>
      <c r="L34" s="489">
        <f>K34+J34</f>
        <v>144190</v>
      </c>
      <c r="M34" s="492">
        <f t="shared" si="13"/>
        <v>0.006866855580202387</v>
      </c>
      <c r="N34" s="491">
        <v>122970</v>
      </c>
      <c r="O34" s="489">
        <v>11981</v>
      </c>
      <c r="P34" s="489">
        <f>O34+N34</f>
        <v>134951</v>
      </c>
      <c r="Q34" s="493">
        <f t="shared" si="14"/>
        <v>0.06846188616608995</v>
      </c>
    </row>
    <row r="35" spans="1:17" s="171" customFormat="1" ht="18" customHeight="1">
      <c r="A35" s="487" t="s">
        <v>248</v>
      </c>
      <c r="B35" s="488">
        <v>13083</v>
      </c>
      <c r="C35" s="489">
        <v>3</v>
      </c>
      <c r="D35" s="489">
        <f t="shared" si="3"/>
        <v>13086</v>
      </c>
      <c r="E35" s="490">
        <f t="shared" si="11"/>
        <v>0.006502502414959631</v>
      </c>
      <c r="F35" s="491">
        <v>11649</v>
      </c>
      <c r="G35" s="489"/>
      <c r="H35" s="489">
        <f>G35+F35</f>
        <v>11649</v>
      </c>
      <c r="I35" s="492">
        <f t="shared" si="12"/>
        <v>0.12335822817409214</v>
      </c>
      <c r="J35" s="491">
        <v>137266</v>
      </c>
      <c r="K35" s="489">
        <v>66</v>
      </c>
      <c r="L35" s="489">
        <f>K35+J35</f>
        <v>137332</v>
      </c>
      <c r="M35" s="492">
        <f t="shared" si="13"/>
        <v>0.006540252517791485</v>
      </c>
      <c r="N35" s="491">
        <v>132295</v>
      </c>
      <c r="O35" s="489">
        <v>74</v>
      </c>
      <c r="P35" s="489">
        <f>O35+N35</f>
        <v>132369</v>
      </c>
      <c r="Q35" s="493">
        <f t="shared" si="14"/>
        <v>0.03749367298989936</v>
      </c>
    </row>
    <row r="36" spans="1:17" s="171" customFormat="1" ht="18" customHeight="1">
      <c r="A36" s="487" t="s">
        <v>249</v>
      </c>
      <c r="B36" s="488">
        <v>12630</v>
      </c>
      <c r="C36" s="489">
        <v>47</v>
      </c>
      <c r="D36" s="489">
        <f t="shared" si="3"/>
        <v>12677</v>
      </c>
      <c r="E36" s="490">
        <f t="shared" si="11"/>
        <v>0.006299268157912521</v>
      </c>
      <c r="F36" s="491">
        <v>17037</v>
      </c>
      <c r="G36" s="489">
        <v>811</v>
      </c>
      <c r="H36" s="489">
        <f t="shared" si="0"/>
        <v>17848</v>
      </c>
      <c r="I36" s="492">
        <f t="shared" si="12"/>
        <v>-0.28972433886149707</v>
      </c>
      <c r="J36" s="491">
        <v>136844</v>
      </c>
      <c r="K36" s="489">
        <v>3903</v>
      </c>
      <c r="L36" s="489">
        <f t="shared" si="1"/>
        <v>140747</v>
      </c>
      <c r="M36" s="492">
        <f t="shared" si="13"/>
        <v>0.006702887317752586</v>
      </c>
      <c r="N36" s="491">
        <v>171208</v>
      </c>
      <c r="O36" s="489">
        <v>6726</v>
      </c>
      <c r="P36" s="489">
        <f t="shared" si="2"/>
        <v>177934</v>
      </c>
      <c r="Q36" s="493">
        <f t="shared" si="14"/>
        <v>-0.20899322220598648</v>
      </c>
    </row>
    <row r="37" spans="1:17" s="171" customFormat="1" ht="18" customHeight="1">
      <c r="A37" s="487" t="s">
        <v>250</v>
      </c>
      <c r="B37" s="488">
        <v>12316</v>
      </c>
      <c r="C37" s="489">
        <v>14</v>
      </c>
      <c r="D37" s="489">
        <f t="shared" si="3"/>
        <v>12330</v>
      </c>
      <c r="E37" s="490">
        <f t="shared" si="11"/>
        <v>0.006126842027850547</v>
      </c>
      <c r="F37" s="491">
        <v>10664</v>
      </c>
      <c r="G37" s="489">
        <v>28</v>
      </c>
      <c r="H37" s="489">
        <f t="shared" si="0"/>
        <v>10692</v>
      </c>
      <c r="I37" s="492">
        <f t="shared" si="12"/>
        <v>0.1531986531986531</v>
      </c>
      <c r="J37" s="491">
        <v>116656</v>
      </c>
      <c r="K37" s="489">
        <v>106</v>
      </c>
      <c r="L37" s="489">
        <f t="shared" si="1"/>
        <v>116762</v>
      </c>
      <c r="M37" s="492">
        <f t="shared" si="13"/>
        <v>0.005560633825200022</v>
      </c>
      <c r="N37" s="491">
        <v>121415</v>
      </c>
      <c r="O37" s="489">
        <v>64</v>
      </c>
      <c r="P37" s="489">
        <f t="shared" si="2"/>
        <v>121479</v>
      </c>
      <c r="Q37" s="493">
        <f t="shared" si="14"/>
        <v>-0.038829756583442454</v>
      </c>
    </row>
    <row r="38" spans="1:17" s="171" customFormat="1" ht="18" customHeight="1">
      <c r="A38" s="487" t="s">
        <v>251</v>
      </c>
      <c r="B38" s="488">
        <v>11408</v>
      </c>
      <c r="C38" s="489">
        <v>0</v>
      </c>
      <c r="D38" s="489">
        <f t="shared" si="3"/>
        <v>11408</v>
      </c>
      <c r="E38" s="490">
        <f t="shared" si="11"/>
        <v>0.0056686953652651285</v>
      </c>
      <c r="F38" s="491">
        <v>5518</v>
      </c>
      <c r="G38" s="489">
        <v>3</v>
      </c>
      <c r="H38" s="489">
        <f t="shared" si="0"/>
        <v>5521</v>
      </c>
      <c r="I38" s="492">
        <f t="shared" si="12"/>
        <v>1.0662923383445029</v>
      </c>
      <c r="J38" s="491">
        <v>95203</v>
      </c>
      <c r="K38" s="489">
        <v>209</v>
      </c>
      <c r="L38" s="489">
        <f t="shared" si="1"/>
        <v>95412</v>
      </c>
      <c r="M38" s="492">
        <f t="shared" si="13"/>
        <v>0.004543868677566199</v>
      </c>
      <c r="N38" s="491">
        <v>62365</v>
      </c>
      <c r="O38" s="489">
        <v>82</v>
      </c>
      <c r="P38" s="489">
        <f t="shared" si="2"/>
        <v>62447</v>
      </c>
      <c r="Q38" s="493">
        <f t="shared" si="14"/>
        <v>0.5278876487261197</v>
      </c>
    </row>
    <row r="39" spans="1:17" s="171" customFormat="1" ht="18" customHeight="1">
      <c r="A39" s="487" t="s">
        <v>252</v>
      </c>
      <c r="B39" s="488">
        <v>10895</v>
      </c>
      <c r="C39" s="489">
        <v>1</v>
      </c>
      <c r="D39" s="489">
        <f t="shared" si="3"/>
        <v>10896</v>
      </c>
      <c r="E39" s="490">
        <f t="shared" si="11"/>
        <v>0.005414279865000775</v>
      </c>
      <c r="F39" s="491">
        <v>9747</v>
      </c>
      <c r="G39" s="489"/>
      <c r="H39" s="489">
        <f t="shared" si="0"/>
        <v>9747</v>
      </c>
      <c r="I39" s="492">
        <f t="shared" si="12"/>
        <v>0.11788242536164972</v>
      </c>
      <c r="J39" s="491">
        <v>109779</v>
      </c>
      <c r="K39" s="489">
        <v>109</v>
      </c>
      <c r="L39" s="489">
        <f t="shared" si="1"/>
        <v>109888</v>
      </c>
      <c r="M39" s="492">
        <f t="shared" si="13"/>
        <v>0.005233268784224148</v>
      </c>
      <c r="N39" s="491">
        <v>90705</v>
      </c>
      <c r="O39" s="489">
        <v>79</v>
      </c>
      <c r="P39" s="489">
        <f t="shared" si="2"/>
        <v>90784</v>
      </c>
      <c r="Q39" s="493">
        <f t="shared" si="14"/>
        <v>0.21043355657384555</v>
      </c>
    </row>
    <row r="40" spans="1:17" s="171" customFormat="1" ht="18" customHeight="1">
      <c r="A40" s="487" t="s">
        <v>253</v>
      </c>
      <c r="B40" s="488">
        <v>9956</v>
      </c>
      <c r="C40" s="489">
        <v>70</v>
      </c>
      <c r="D40" s="489">
        <f t="shared" si="3"/>
        <v>10026</v>
      </c>
      <c r="E40" s="490">
        <f aca="true" t="shared" si="15" ref="E40:E59">D40/$D$8</f>
        <v>0.004981972276660956</v>
      </c>
      <c r="F40" s="491">
        <v>10429</v>
      </c>
      <c r="G40" s="489">
        <v>76</v>
      </c>
      <c r="H40" s="489">
        <f t="shared" si="0"/>
        <v>10505</v>
      </c>
      <c r="I40" s="492">
        <f aca="true" t="shared" si="16" ref="I40:I59">(D40/H40-1)</f>
        <v>-0.045597334602570205</v>
      </c>
      <c r="J40" s="491">
        <v>108735</v>
      </c>
      <c r="K40" s="489">
        <v>670</v>
      </c>
      <c r="L40" s="489">
        <f t="shared" si="1"/>
        <v>109405</v>
      </c>
      <c r="M40" s="492">
        <f aca="true" t="shared" si="17" ref="M40:M59">(L40/$L$8)</f>
        <v>0.005210266556294071</v>
      </c>
      <c r="N40" s="491">
        <v>99079</v>
      </c>
      <c r="O40" s="489">
        <v>923</v>
      </c>
      <c r="P40" s="489">
        <f t="shared" si="2"/>
        <v>100002</v>
      </c>
      <c r="Q40" s="493">
        <f aca="true" t="shared" si="18" ref="Q40:Q59">(L40/P40-1)</f>
        <v>0.09402811943761136</v>
      </c>
    </row>
    <row r="41" spans="1:17" s="171" customFormat="1" ht="18" customHeight="1">
      <c r="A41" s="487" t="s">
        <v>254</v>
      </c>
      <c r="B41" s="488">
        <v>9939</v>
      </c>
      <c r="C41" s="489">
        <v>0</v>
      </c>
      <c r="D41" s="489">
        <f t="shared" si="3"/>
        <v>9939</v>
      </c>
      <c r="E41" s="490">
        <f t="shared" si="15"/>
        <v>0.004938741517826974</v>
      </c>
      <c r="F41" s="491">
        <v>9484</v>
      </c>
      <c r="G41" s="489">
        <v>4</v>
      </c>
      <c r="H41" s="489">
        <f t="shared" si="0"/>
        <v>9488</v>
      </c>
      <c r="I41" s="492">
        <f t="shared" si="16"/>
        <v>0.0475337268128162</v>
      </c>
      <c r="J41" s="491">
        <v>98024</v>
      </c>
      <c r="K41" s="489">
        <v>6</v>
      </c>
      <c r="L41" s="489">
        <f t="shared" si="1"/>
        <v>98030</v>
      </c>
      <c r="M41" s="492">
        <f t="shared" si="17"/>
        <v>0.004668547420259657</v>
      </c>
      <c r="N41" s="491">
        <v>99113</v>
      </c>
      <c r="O41" s="489">
        <v>326</v>
      </c>
      <c r="P41" s="489">
        <f t="shared" si="2"/>
        <v>99439</v>
      </c>
      <c r="Q41" s="493">
        <f t="shared" si="18"/>
        <v>-0.014169490843632726</v>
      </c>
    </row>
    <row r="42" spans="1:17" s="171" customFormat="1" ht="18" customHeight="1">
      <c r="A42" s="487" t="s">
        <v>255</v>
      </c>
      <c r="B42" s="488">
        <v>9068</v>
      </c>
      <c r="C42" s="489">
        <v>0</v>
      </c>
      <c r="D42" s="489">
        <f t="shared" si="3"/>
        <v>9068</v>
      </c>
      <c r="E42" s="490">
        <f t="shared" si="15"/>
        <v>0.0045059370242132</v>
      </c>
      <c r="F42" s="491">
        <v>6294</v>
      </c>
      <c r="G42" s="489">
        <v>17</v>
      </c>
      <c r="H42" s="489">
        <f t="shared" si="0"/>
        <v>6311</v>
      </c>
      <c r="I42" s="492">
        <f t="shared" si="16"/>
        <v>0.43685628268103316</v>
      </c>
      <c r="J42" s="491">
        <v>88402</v>
      </c>
      <c r="K42" s="489">
        <v>479</v>
      </c>
      <c r="L42" s="489">
        <f t="shared" si="1"/>
        <v>88881</v>
      </c>
      <c r="M42" s="492">
        <f t="shared" si="17"/>
        <v>0.004232838552076901</v>
      </c>
      <c r="N42" s="491">
        <v>72689</v>
      </c>
      <c r="O42" s="489">
        <v>172</v>
      </c>
      <c r="P42" s="489">
        <f t="shared" si="2"/>
        <v>72861</v>
      </c>
      <c r="Q42" s="493">
        <f t="shared" si="18"/>
        <v>0.21987071272697323</v>
      </c>
    </row>
    <row r="43" spans="1:17" s="171" customFormat="1" ht="18" customHeight="1">
      <c r="A43" s="487" t="s">
        <v>256</v>
      </c>
      <c r="B43" s="488">
        <v>8386</v>
      </c>
      <c r="C43" s="489">
        <v>5</v>
      </c>
      <c r="D43" s="489">
        <f t="shared" si="3"/>
        <v>8391</v>
      </c>
      <c r="E43" s="490">
        <f t="shared" si="15"/>
        <v>0.004169532153746467</v>
      </c>
      <c r="F43" s="491">
        <v>6168</v>
      </c>
      <c r="G43" s="489">
        <v>1</v>
      </c>
      <c r="H43" s="489">
        <f t="shared" si="0"/>
        <v>6169</v>
      </c>
      <c r="I43" s="492">
        <f t="shared" si="16"/>
        <v>0.3601880369589885</v>
      </c>
      <c r="J43" s="491">
        <v>72045</v>
      </c>
      <c r="K43" s="489">
        <v>82</v>
      </c>
      <c r="L43" s="489">
        <f t="shared" si="1"/>
        <v>72127</v>
      </c>
      <c r="M43" s="492">
        <f t="shared" si="17"/>
        <v>0.0034349517472311367</v>
      </c>
      <c r="N43" s="491">
        <v>64794</v>
      </c>
      <c r="O43" s="489">
        <v>204</v>
      </c>
      <c r="P43" s="489">
        <f t="shared" si="2"/>
        <v>64998</v>
      </c>
      <c r="Q43" s="493">
        <f t="shared" si="18"/>
        <v>0.10968029785531863</v>
      </c>
    </row>
    <row r="44" spans="1:17" s="171" customFormat="1" ht="18" customHeight="1">
      <c r="A44" s="487" t="s">
        <v>257</v>
      </c>
      <c r="B44" s="488">
        <v>7208</v>
      </c>
      <c r="C44" s="489">
        <v>0</v>
      </c>
      <c r="D44" s="489">
        <f t="shared" si="3"/>
        <v>7208</v>
      </c>
      <c r="E44" s="490">
        <f t="shared" si="15"/>
        <v>0.003581693214659103</v>
      </c>
      <c r="F44" s="491">
        <v>6664</v>
      </c>
      <c r="G44" s="489">
        <v>43</v>
      </c>
      <c r="H44" s="489">
        <f t="shared" si="0"/>
        <v>6707</v>
      </c>
      <c r="I44" s="492">
        <f t="shared" si="16"/>
        <v>0.07469807663635009</v>
      </c>
      <c r="J44" s="491">
        <v>74323</v>
      </c>
      <c r="K44" s="489">
        <v>154</v>
      </c>
      <c r="L44" s="489">
        <f t="shared" si="1"/>
        <v>74477</v>
      </c>
      <c r="M44" s="492">
        <f t="shared" si="17"/>
        <v>0.0035468673489613234</v>
      </c>
      <c r="N44" s="491">
        <v>74443</v>
      </c>
      <c r="O44" s="489">
        <v>178</v>
      </c>
      <c r="P44" s="489">
        <f t="shared" si="2"/>
        <v>74621</v>
      </c>
      <c r="Q44" s="493">
        <f t="shared" si="18"/>
        <v>-0.0019297516784819724</v>
      </c>
    </row>
    <row r="45" spans="1:17" s="171" customFormat="1" ht="18" customHeight="1">
      <c r="A45" s="487" t="s">
        <v>258</v>
      </c>
      <c r="B45" s="488">
        <v>7147</v>
      </c>
      <c r="C45" s="489">
        <v>29</v>
      </c>
      <c r="D45" s="489">
        <f t="shared" si="3"/>
        <v>7176</v>
      </c>
      <c r="E45" s="490">
        <f t="shared" si="15"/>
        <v>0.003565792245892581</v>
      </c>
      <c r="F45" s="491">
        <v>6594</v>
      </c>
      <c r="G45" s="489">
        <v>16</v>
      </c>
      <c r="H45" s="489">
        <f t="shared" si="0"/>
        <v>6610</v>
      </c>
      <c r="I45" s="492">
        <f t="shared" si="16"/>
        <v>0.08562783661119511</v>
      </c>
      <c r="J45" s="491">
        <v>79697</v>
      </c>
      <c r="K45" s="489">
        <v>195</v>
      </c>
      <c r="L45" s="489">
        <f t="shared" si="1"/>
        <v>79892</v>
      </c>
      <c r="M45" s="492">
        <f t="shared" si="17"/>
        <v>0.0038047494695438596</v>
      </c>
      <c r="N45" s="491">
        <v>67642</v>
      </c>
      <c r="O45" s="489">
        <v>262</v>
      </c>
      <c r="P45" s="489">
        <f t="shared" si="2"/>
        <v>67904</v>
      </c>
      <c r="Q45" s="493">
        <f t="shared" si="18"/>
        <v>0.17654335532516496</v>
      </c>
    </row>
    <row r="46" spans="1:17" s="171" customFormat="1" ht="18" customHeight="1">
      <c r="A46" s="487" t="s">
        <v>259</v>
      </c>
      <c r="B46" s="488">
        <v>6794</v>
      </c>
      <c r="C46" s="489">
        <v>315</v>
      </c>
      <c r="D46" s="489">
        <f t="shared" si="3"/>
        <v>7109</v>
      </c>
      <c r="E46" s="490">
        <f t="shared" si="15"/>
        <v>0.0035324995925376753</v>
      </c>
      <c r="F46" s="491">
        <v>8803</v>
      </c>
      <c r="G46" s="489">
        <v>21</v>
      </c>
      <c r="H46" s="489">
        <f t="shared" si="0"/>
        <v>8824</v>
      </c>
      <c r="I46" s="492">
        <f t="shared" si="16"/>
        <v>-0.19435630099728018</v>
      </c>
      <c r="J46" s="491">
        <v>81733</v>
      </c>
      <c r="K46" s="489">
        <v>742</v>
      </c>
      <c r="L46" s="489">
        <f t="shared" si="1"/>
        <v>82475</v>
      </c>
      <c r="M46" s="492">
        <f t="shared" si="17"/>
        <v>0.003927761384126443</v>
      </c>
      <c r="N46" s="491">
        <v>75961</v>
      </c>
      <c r="O46" s="489">
        <v>347</v>
      </c>
      <c r="P46" s="489">
        <f t="shared" si="2"/>
        <v>76308</v>
      </c>
      <c r="Q46" s="493">
        <f t="shared" si="18"/>
        <v>0.08081721444671586</v>
      </c>
    </row>
    <row r="47" spans="1:17" s="171" customFormat="1" ht="18" customHeight="1">
      <c r="A47" s="487" t="s">
        <v>260</v>
      </c>
      <c r="B47" s="488">
        <v>6949</v>
      </c>
      <c r="C47" s="489">
        <v>19</v>
      </c>
      <c r="D47" s="489">
        <f t="shared" si="3"/>
        <v>6968</v>
      </c>
      <c r="E47" s="490">
        <f t="shared" si="15"/>
        <v>0.0034624359489101872</v>
      </c>
      <c r="F47" s="491">
        <v>5528</v>
      </c>
      <c r="G47" s="489">
        <v>4</v>
      </c>
      <c r="H47" s="489">
        <f t="shared" si="0"/>
        <v>5532</v>
      </c>
      <c r="I47" s="492">
        <f t="shared" si="16"/>
        <v>0.25958062183658703</v>
      </c>
      <c r="J47" s="491">
        <v>90211</v>
      </c>
      <c r="K47" s="489">
        <v>63</v>
      </c>
      <c r="L47" s="489">
        <f t="shared" si="1"/>
        <v>90274</v>
      </c>
      <c r="M47" s="492">
        <f t="shared" si="17"/>
        <v>0.004299178310889731</v>
      </c>
      <c r="N47" s="491">
        <v>86381</v>
      </c>
      <c r="O47" s="489">
        <v>150</v>
      </c>
      <c r="P47" s="489">
        <f t="shared" si="2"/>
        <v>86531</v>
      </c>
      <c r="Q47" s="493">
        <f t="shared" si="18"/>
        <v>0.04325617408789917</v>
      </c>
    </row>
    <row r="48" spans="1:17" s="171" customFormat="1" ht="18" customHeight="1">
      <c r="A48" s="487" t="s">
        <v>261</v>
      </c>
      <c r="B48" s="488">
        <v>6545</v>
      </c>
      <c r="C48" s="489">
        <v>151</v>
      </c>
      <c r="D48" s="489">
        <f t="shared" si="3"/>
        <v>6696</v>
      </c>
      <c r="E48" s="490">
        <f t="shared" si="15"/>
        <v>0.0033272777143947495</v>
      </c>
      <c r="F48" s="491">
        <v>8586</v>
      </c>
      <c r="G48" s="489">
        <v>44</v>
      </c>
      <c r="H48" s="489">
        <f t="shared" si="0"/>
        <v>8630</v>
      </c>
      <c r="I48" s="492">
        <f t="shared" si="16"/>
        <v>-0.2241019698725376</v>
      </c>
      <c r="J48" s="491">
        <v>84459</v>
      </c>
      <c r="K48" s="489">
        <v>236</v>
      </c>
      <c r="L48" s="489">
        <f t="shared" si="1"/>
        <v>84695</v>
      </c>
      <c r="M48" s="492">
        <f t="shared" si="17"/>
        <v>0.004033485910016237</v>
      </c>
      <c r="N48" s="491">
        <v>92125</v>
      </c>
      <c r="O48" s="489">
        <v>441</v>
      </c>
      <c r="P48" s="489">
        <f t="shared" si="2"/>
        <v>92566</v>
      </c>
      <c r="Q48" s="493">
        <f t="shared" si="18"/>
        <v>-0.0850312209666616</v>
      </c>
    </row>
    <row r="49" spans="1:17" s="171" customFormat="1" ht="18" customHeight="1">
      <c r="A49" s="487" t="s">
        <v>262</v>
      </c>
      <c r="B49" s="488">
        <v>2881</v>
      </c>
      <c r="C49" s="489">
        <v>3742</v>
      </c>
      <c r="D49" s="489">
        <f t="shared" si="3"/>
        <v>6623</v>
      </c>
      <c r="E49" s="490">
        <f t="shared" si="15"/>
        <v>0.003291003629396121</v>
      </c>
      <c r="F49" s="491">
        <v>2407</v>
      </c>
      <c r="G49" s="489">
        <v>2579</v>
      </c>
      <c r="H49" s="489">
        <f t="shared" si="0"/>
        <v>4986</v>
      </c>
      <c r="I49" s="492">
        <f t="shared" si="16"/>
        <v>0.3283192940232651</v>
      </c>
      <c r="J49" s="491">
        <v>32768</v>
      </c>
      <c r="K49" s="489">
        <v>30446</v>
      </c>
      <c r="L49" s="489">
        <f t="shared" si="1"/>
        <v>63214</v>
      </c>
      <c r="M49" s="492">
        <f t="shared" si="17"/>
        <v>0.0030104820628817095</v>
      </c>
      <c r="N49" s="491">
        <v>25391</v>
      </c>
      <c r="O49" s="489">
        <v>29460</v>
      </c>
      <c r="P49" s="489">
        <f t="shared" si="2"/>
        <v>54851</v>
      </c>
      <c r="Q49" s="493">
        <f t="shared" si="18"/>
        <v>0.15246759402745624</v>
      </c>
    </row>
    <row r="50" spans="1:17" s="171" customFormat="1" ht="18" customHeight="1">
      <c r="A50" s="487" t="s">
        <v>263</v>
      </c>
      <c r="B50" s="488">
        <v>6184</v>
      </c>
      <c r="C50" s="489">
        <v>66</v>
      </c>
      <c r="D50" s="489">
        <f t="shared" si="3"/>
        <v>6250</v>
      </c>
      <c r="E50" s="490">
        <f t="shared" si="15"/>
        <v>0.003105657962211348</v>
      </c>
      <c r="F50" s="491">
        <v>5685</v>
      </c>
      <c r="G50" s="489">
        <v>57</v>
      </c>
      <c r="H50" s="489">
        <f t="shared" si="0"/>
        <v>5742</v>
      </c>
      <c r="I50" s="492">
        <f t="shared" si="16"/>
        <v>0.08847091605712287</v>
      </c>
      <c r="J50" s="491">
        <v>61426</v>
      </c>
      <c r="K50" s="489">
        <v>852</v>
      </c>
      <c r="L50" s="489">
        <f t="shared" si="1"/>
        <v>62278</v>
      </c>
      <c r="M50" s="492">
        <f t="shared" si="17"/>
        <v>0.002965906316830878</v>
      </c>
      <c r="N50" s="491">
        <v>62641</v>
      </c>
      <c r="O50" s="489">
        <v>444</v>
      </c>
      <c r="P50" s="489">
        <f t="shared" si="2"/>
        <v>63085</v>
      </c>
      <c r="Q50" s="493">
        <f t="shared" si="18"/>
        <v>-0.012792264405167675</v>
      </c>
    </row>
    <row r="51" spans="1:17" s="171" customFormat="1" ht="18" customHeight="1">
      <c r="A51" s="487" t="s">
        <v>264</v>
      </c>
      <c r="B51" s="488">
        <v>5950</v>
      </c>
      <c r="C51" s="489">
        <v>30</v>
      </c>
      <c r="D51" s="489">
        <f t="shared" si="3"/>
        <v>5980</v>
      </c>
      <c r="E51" s="490">
        <f t="shared" si="15"/>
        <v>0.0029714935382438175</v>
      </c>
      <c r="F51" s="491">
        <v>6653</v>
      </c>
      <c r="G51" s="489">
        <v>36</v>
      </c>
      <c r="H51" s="489">
        <f t="shared" si="0"/>
        <v>6689</v>
      </c>
      <c r="I51" s="492">
        <f t="shared" si="16"/>
        <v>-0.10599491702795638</v>
      </c>
      <c r="J51" s="491">
        <v>63147</v>
      </c>
      <c r="K51" s="489">
        <v>556</v>
      </c>
      <c r="L51" s="489">
        <f t="shared" si="1"/>
        <v>63703</v>
      </c>
      <c r="M51" s="492">
        <f t="shared" si="17"/>
        <v>0.0030337700327736504</v>
      </c>
      <c r="N51" s="491">
        <v>45363</v>
      </c>
      <c r="O51" s="489">
        <v>465</v>
      </c>
      <c r="P51" s="489">
        <f t="shared" si="2"/>
        <v>45828</v>
      </c>
      <c r="Q51" s="493">
        <f t="shared" si="18"/>
        <v>0.3900453870995897</v>
      </c>
    </row>
    <row r="52" spans="1:17" s="171" customFormat="1" ht="18" customHeight="1">
      <c r="A52" s="487" t="s">
        <v>265</v>
      </c>
      <c r="B52" s="488">
        <v>5627</v>
      </c>
      <c r="C52" s="489">
        <v>3</v>
      </c>
      <c r="D52" s="489">
        <f t="shared" si="3"/>
        <v>5630</v>
      </c>
      <c r="E52" s="490">
        <f t="shared" si="15"/>
        <v>0.002797576692359982</v>
      </c>
      <c r="F52" s="491">
        <v>5250</v>
      </c>
      <c r="G52" s="489">
        <v>129</v>
      </c>
      <c r="H52" s="489">
        <f t="shared" si="0"/>
        <v>5379</v>
      </c>
      <c r="I52" s="492">
        <f t="shared" si="16"/>
        <v>0.04666294850343933</v>
      </c>
      <c r="J52" s="491">
        <v>60266</v>
      </c>
      <c r="K52" s="489">
        <v>83</v>
      </c>
      <c r="L52" s="489">
        <f t="shared" si="1"/>
        <v>60349</v>
      </c>
      <c r="M52" s="492">
        <f t="shared" si="17"/>
        <v>0.0028740402760915034</v>
      </c>
      <c r="N52" s="491">
        <v>53858</v>
      </c>
      <c r="O52" s="489">
        <v>196</v>
      </c>
      <c r="P52" s="489">
        <f t="shared" si="2"/>
        <v>54054</v>
      </c>
      <c r="Q52" s="493">
        <f t="shared" si="18"/>
        <v>0.11645761645761654</v>
      </c>
    </row>
    <row r="53" spans="1:17" s="171" customFormat="1" ht="18" customHeight="1">
      <c r="A53" s="487" t="s">
        <v>266</v>
      </c>
      <c r="B53" s="488">
        <v>2456</v>
      </c>
      <c r="C53" s="489">
        <v>2490</v>
      </c>
      <c r="D53" s="489">
        <f t="shared" si="3"/>
        <v>4946</v>
      </c>
      <c r="E53" s="490">
        <f t="shared" si="15"/>
        <v>0.0024576934849755722</v>
      </c>
      <c r="F53" s="491">
        <v>2299</v>
      </c>
      <c r="G53" s="489">
        <v>2017</v>
      </c>
      <c r="H53" s="489">
        <f t="shared" si="0"/>
        <v>4316</v>
      </c>
      <c r="I53" s="492">
        <f t="shared" si="16"/>
        <v>0.14596848934198325</v>
      </c>
      <c r="J53" s="491">
        <v>27367</v>
      </c>
      <c r="K53" s="489">
        <v>24189</v>
      </c>
      <c r="L53" s="489">
        <f t="shared" si="1"/>
        <v>51556</v>
      </c>
      <c r="M53" s="492">
        <f t="shared" si="17"/>
        <v>0.0024552854309793626</v>
      </c>
      <c r="N53" s="491">
        <v>26743</v>
      </c>
      <c r="O53" s="489">
        <v>36149</v>
      </c>
      <c r="P53" s="489">
        <f t="shared" si="2"/>
        <v>62892</v>
      </c>
      <c r="Q53" s="493">
        <f t="shared" si="18"/>
        <v>-0.18024550022260388</v>
      </c>
    </row>
    <row r="54" spans="1:17" s="171" customFormat="1" ht="18" customHeight="1">
      <c r="A54" s="487" t="s">
        <v>267</v>
      </c>
      <c r="B54" s="488">
        <v>3987</v>
      </c>
      <c r="C54" s="489">
        <v>125</v>
      </c>
      <c r="D54" s="489">
        <f t="shared" si="3"/>
        <v>4112</v>
      </c>
      <c r="E54" s="490">
        <f t="shared" si="15"/>
        <v>0.00204327448649809</v>
      </c>
      <c r="F54" s="491">
        <v>6312</v>
      </c>
      <c r="G54" s="489">
        <v>148</v>
      </c>
      <c r="H54" s="489">
        <f t="shared" si="0"/>
        <v>6460</v>
      </c>
      <c r="I54" s="492">
        <f t="shared" si="16"/>
        <v>-0.3634674922600619</v>
      </c>
      <c r="J54" s="491">
        <v>59227</v>
      </c>
      <c r="K54" s="489">
        <v>2606</v>
      </c>
      <c r="L54" s="489">
        <f t="shared" si="1"/>
        <v>61833</v>
      </c>
      <c r="M54" s="492">
        <f t="shared" si="17"/>
        <v>0.0029447137879926085</v>
      </c>
      <c r="N54" s="491">
        <v>54322</v>
      </c>
      <c r="O54" s="489">
        <v>4177</v>
      </c>
      <c r="P54" s="489">
        <f t="shared" si="2"/>
        <v>58499</v>
      </c>
      <c r="Q54" s="493">
        <f t="shared" si="18"/>
        <v>0.05699242722097808</v>
      </c>
    </row>
    <row r="55" spans="1:17" s="171" customFormat="1" ht="18" customHeight="1">
      <c r="A55" s="487" t="s">
        <v>268</v>
      </c>
      <c r="B55" s="488">
        <v>3918</v>
      </c>
      <c r="C55" s="489">
        <v>16</v>
      </c>
      <c r="D55" s="489">
        <f t="shared" si="3"/>
        <v>3934</v>
      </c>
      <c r="E55" s="490">
        <f t="shared" si="15"/>
        <v>0.001954825347734311</v>
      </c>
      <c r="F55" s="491">
        <v>3904</v>
      </c>
      <c r="G55" s="489">
        <v>20</v>
      </c>
      <c r="H55" s="489">
        <f t="shared" si="0"/>
        <v>3924</v>
      </c>
      <c r="I55" s="492">
        <f t="shared" si="16"/>
        <v>0.0025484199796126372</v>
      </c>
      <c r="J55" s="491">
        <v>39784</v>
      </c>
      <c r="K55" s="489">
        <v>112</v>
      </c>
      <c r="L55" s="489">
        <f t="shared" si="1"/>
        <v>39896</v>
      </c>
      <c r="M55" s="492">
        <f t="shared" si="17"/>
        <v>0.0018999935517563938</v>
      </c>
      <c r="N55" s="491">
        <v>37971</v>
      </c>
      <c r="O55" s="489">
        <v>316</v>
      </c>
      <c r="P55" s="489">
        <f t="shared" si="2"/>
        <v>38287</v>
      </c>
      <c r="Q55" s="493">
        <f t="shared" si="18"/>
        <v>0.04202470812547343</v>
      </c>
    </row>
    <row r="56" spans="1:17" s="171" customFormat="1" ht="18" customHeight="1">
      <c r="A56" s="487" t="s">
        <v>269</v>
      </c>
      <c r="B56" s="488">
        <v>3611</v>
      </c>
      <c r="C56" s="489">
        <v>16</v>
      </c>
      <c r="D56" s="489">
        <f t="shared" si="3"/>
        <v>3627</v>
      </c>
      <c r="E56" s="490">
        <f t="shared" si="15"/>
        <v>0.0018022754286304893</v>
      </c>
      <c r="F56" s="491">
        <v>3200</v>
      </c>
      <c r="G56" s="489">
        <v>5</v>
      </c>
      <c r="H56" s="489">
        <f t="shared" si="0"/>
        <v>3205</v>
      </c>
      <c r="I56" s="492">
        <f t="shared" si="16"/>
        <v>0.13166926677067092</v>
      </c>
      <c r="J56" s="491">
        <v>35369</v>
      </c>
      <c r="K56" s="489">
        <v>171</v>
      </c>
      <c r="L56" s="489">
        <f t="shared" si="1"/>
        <v>35540</v>
      </c>
      <c r="M56" s="492">
        <f t="shared" si="17"/>
        <v>0.0016925448874429076</v>
      </c>
      <c r="N56" s="491">
        <v>34145</v>
      </c>
      <c r="O56" s="489">
        <v>170</v>
      </c>
      <c r="P56" s="489">
        <f t="shared" si="2"/>
        <v>34315</v>
      </c>
      <c r="Q56" s="493">
        <f t="shared" si="18"/>
        <v>0.035698674049249535</v>
      </c>
    </row>
    <row r="57" spans="1:17" s="171" customFormat="1" ht="18" customHeight="1">
      <c r="A57" s="487" t="s">
        <v>270</v>
      </c>
      <c r="B57" s="488">
        <v>1678</v>
      </c>
      <c r="C57" s="489">
        <v>1866</v>
      </c>
      <c r="D57" s="489">
        <f t="shared" si="3"/>
        <v>3544</v>
      </c>
      <c r="E57" s="490">
        <f t="shared" si="15"/>
        <v>0.0017610322908923226</v>
      </c>
      <c r="F57" s="491">
        <v>1249</v>
      </c>
      <c r="G57" s="489">
        <v>982</v>
      </c>
      <c r="H57" s="489">
        <f t="shared" si="0"/>
        <v>2231</v>
      </c>
      <c r="I57" s="492">
        <f t="shared" si="16"/>
        <v>0.5885253249663829</v>
      </c>
      <c r="J57" s="491">
        <v>16741</v>
      </c>
      <c r="K57" s="489">
        <v>15099</v>
      </c>
      <c r="L57" s="489">
        <f t="shared" si="1"/>
        <v>31840</v>
      </c>
      <c r="M57" s="492">
        <f t="shared" si="17"/>
        <v>0.001516337344293252</v>
      </c>
      <c r="N57" s="491">
        <v>13403</v>
      </c>
      <c r="O57" s="489">
        <v>12335</v>
      </c>
      <c r="P57" s="489">
        <f t="shared" si="2"/>
        <v>25738</v>
      </c>
      <c r="Q57" s="493">
        <f t="shared" si="18"/>
        <v>0.23708135830289834</v>
      </c>
    </row>
    <row r="58" spans="1:17" s="171" customFormat="1" ht="18" customHeight="1">
      <c r="A58" s="487" t="s">
        <v>271</v>
      </c>
      <c r="B58" s="488">
        <v>2338</v>
      </c>
      <c r="C58" s="489">
        <v>0</v>
      </c>
      <c r="D58" s="489">
        <f t="shared" si="3"/>
        <v>2338</v>
      </c>
      <c r="E58" s="490">
        <f t="shared" si="15"/>
        <v>0.001161764530504021</v>
      </c>
      <c r="F58" s="491">
        <v>2132</v>
      </c>
      <c r="G58" s="489">
        <v>169</v>
      </c>
      <c r="H58" s="489">
        <f t="shared" si="0"/>
        <v>2301</v>
      </c>
      <c r="I58" s="492">
        <f t="shared" si="16"/>
        <v>0.016079965232507654</v>
      </c>
      <c r="J58" s="491">
        <v>25332</v>
      </c>
      <c r="K58" s="489">
        <v>625</v>
      </c>
      <c r="L58" s="489">
        <f t="shared" si="1"/>
        <v>25957</v>
      </c>
      <c r="M58" s="492">
        <f t="shared" si="17"/>
        <v>0.0012361673506852996</v>
      </c>
      <c r="N58" s="491">
        <v>17837</v>
      </c>
      <c r="O58" s="489">
        <v>455</v>
      </c>
      <c r="P58" s="489">
        <f t="shared" si="2"/>
        <v>18292</v>
      </c>
      <c r="Q58" s="493">
        <f t="shared" si="18"/>
        <v>0.4190356439973759</v>
      </c>
    </row>
    <row r="59" spans="1:17" s="171" customFormat="1" ht="18" customHeight="1" thickBot="1">
      <c r="A59" s="506" t="s">
        <v>272</v>
      </c>
      <c r="B59" s="507">
        <v>184337</v>
      </c>
      <c r="C59" s="508">
        <v>31185</v>
      </c>
      <c r="D59" s="508">
        <f t="shared" si="3"/>
        <v>215522</v>
      </c>
      <c r="E59" s="509">
        <f t="shared" si="15"/>
        <v>0.10709401845307426</v>
      </c>
      <c r="F59" s="510">
        <v>173211</v>
      </c>
      <c r="G59" s="508">
        <v>42926</v>
      </c>
      <c r="H59" s="508">
        <f t="shared" si="0"/>
        <v>216137</v>
      </c>
      <c r="I59" s="511">
        <f t="shared" si="16"/>
        <v>-0.002845417489832802</v>
      </c>
      <c r="J59" s="510">
        <v>1915182</v>
      </c>
      <c r="K59" s="508">
        <v>354347</v>
      </c>
      <c r="L59" s="508">
        <f t="shared" si="1"/>
        <v>2269529</v>
      </c>
      <c r="M59" s="511">
        <f t="shared" si="17"/>
        <v>0.10808327816132286</v>
      </c>
      <c r="N59" s="510">
        <v>1802364</v>
      </c>
      <c r="O59" s="508">
        <v>440754</v>
      </c>
      <c r="P59" s="508">
        <f t="shared" si="2"/>
        <v>2243118</v>
      </c>
      <c r="Q59" s="512">
        <f t="shared" si="18"/>
        <v>0.011774235684435697</v>
      </c>
    </row>
    <row r="60" ht="14.25">
      <c r="A60" s="116" t="s">
        <v>47</v>
      </c>
    </row>
    <row r="61" ht="14.25" customHeight="1">
      <c r="A61" s="89" t="s">
        <v>46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60:Q65536 I60:I65536 I3 Q3">
    <cfRule type="cellIs" priority="2" dxfId="99" operator="lessThan" stopIfTrue="1">
      <formula>0</formula>
    </cfRule>
  </conditionalFormatting>
  <conditionalFormatting sqref="Q8:Q59 I8:I59">
    <cfRule type="cellIs" priority="3" dxfId="99" operator="lessThan" stopIfTrue="1">
      <formula>0</formula>
    </cfRule>
    <cfRule type="cellIs" priority="4" dxfId="101" operator="greaterThanOrEqual" stopIfTrue="1">
      <formula>0</formula>
    </cfRule>
  </conditionalFormatting>
  <conditionalFormatting sqref="I5 Q5">
    <cfRule type="cellIs" priority="1" dxfId="99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Origen-Destino - Noviembre 2015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2015-12-30T20:25:11Z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AEVVZYF6TF2M-634-651</vt:lpwstr>
  </property>
  <property fmtid="{D5CDD505-2E9C-101B-9397-08002B2CF9AE}" pid="3" name="_dlc_DocIdItemGuid">
    <vt:lpwstr>27b8c37c-c51c-4635-8d67-3f84b8a488b6</vt:lpwstr>
  </property>
  <property fmtid="{D5CDD505-2E9C-101B-9397-08002B2CF9AE}" pid="4" name="_dlc_DocIdUrl">
    <vt:lpwstr>http://www.aerocivil.gov.co/AAeronautica/Estadisticas/TAereo/EOperacionales/BolPubAnte/_layouts/DocIdRedir.aspx?ID=AEVVZYF6TF2M-634-651, AEVVZYF6TF2M-634-651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152.000000000000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2015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